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e2green-my.sharepoint.com/personal/iand_be2green_com/Documents/Internet Downloads/"/>
    </mc:Choice>
  </mc:AlternateContent>
  <xr:revisionPtr revIDLastSave="65" documentId="11_2843D2D7207658873B8387FDFFC37C1AD55227FC" xr6:coauthVersionLast="47" xr6:coauthVersionMax="47" xr10:uidLastSave="{163B0817-8EEA-45E3-A726-B2537CB3711E}"/>
  <bookViews>
    <workbookView xWindow="-98" yWindow="-98" windowWidth="21795" windowHeight="13875" xr2:uid="{00000000-000D-0000-FFFF-FFFF00000000}"/>
  </bookViews>
  <sheets>
    <sheet name="Office Move Budget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I62" i="1"/>
  <c r="I60" i="1"/>
  <c r="G60" i="1"/>
  <c r="I59" i="1"/>
  <c r="G59" i="1"/>
  <c r="I58" i="1"/>
  <c r="G58" i="1"/>
  <c r="I56" i="1"/>
  <c r="G56" i="1"/>
  <c r="I55" i="1"/>
  <c r="G55" i="1"/>
  <c r="I54" i="1"/>
  <c r="G54" i="1"/>
  <c r="I52" i="1"/>
  <c r="G52" i="1"/>
  <c r="I51" i="1"/>
  <c r="G51" i="1"/>
  <c r="I50" i="1"/>
  <c r="G50" i="1"/>
  <c r="I49" i="1"/>
  <c r="G49" i="1"/>
  <c r="I47" i="1"/>
  <c r="G47" i="1"/>
  <c r="I46" i="1"/>
  <c r="G46" i="1"/>
  <c r="I45" i="1"/>
  <c r="G45" i="1"/>
  <c r="I43" i="1"/>
  <c r="G43" i="1"/>
  <c r="I42" i="1"/>
  <c r="G42" i="1"/>
  <c r="I41" i="1"/>
  <c r="G41" i="1"/>
  <c r="I40" i="1"/>
  <c r="G40" i="1"/>
  <c r="I38" i="1"/>
  <c r="G38" i="1"/>
  <c r="I37" i="1"/>
  <c r="G37" i="1"/>
  <c r="I36" i="1"/>
  <c r="G36" i="1"/>
  <c r="I34" i="1"/>
  <c r="G34" i="1"/>
  <c r="I33" i="1"/>
  <c r="G33" i="1"/>
  <c r="I32" i="1"/>
  <c r="G32" i="1"/>
  <c r="I31" i="1"/>
  <c r="G31" i="1"/>
  <c r="I30" i="1"/>
  <c r="G30" i="1"/>
  <c r="I28" i="1"/>
  <c r="G28" i="1"/>
  <c r="I27" i="1"/>
  <c r="G27" i="1"/>
  <c r="I26" i="1"/>
  <c r="G26" i="1"/>
  <c r="I25" i="1"/>
  <c r="G25" i="1"/>
  <c r="I23" i="1"/>
  <c r="G23" i="1"/>
  <c r="I22" i="1"/>
  <c r="G22" i="1"/>
  <c r="I21" i="1"/>
  <c r="G21" i="1"/>
  <c r="I20" i="1"/>
  <c r="G20" i="1"/>
  <c r="I19" i="1"/>
  <c r="G19" i="1"/>
  <c r="I17" i="1"/>
  <c r="G17" i="1"/>
  <c r="I16" i="1"/>
  <c r="G16" i="1"/>
  <c r="I15" i="1"/>
  <c r="G15" i="1"/>
  <c r="I13" i="1"/>
  <c r="G13" i="1"/>
  <c r="I12" i="1"/>
  <c r="G12" i="1"/>
  <c r="I11" i="1"/>
  <c r="G11" i="1"/>
  <c r="I10" i="1"/>
  <c r="G10" i="1"/>
  <c r="E5" i="1"/>
  <c r="I3" i="1"/>
  <c r="G62" i="1" l="1"/>
  <c r="G64" i="1" s="1"/>
  <c r="I2" i="1" l="1"/>
  <c r="I5" i="1"/>
  <c r="I4" i="1"/>
  <c r="I6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<sst xmlns="http://schemas.openxmlformats.org/spreadsheetml/2006/main" count="257" uniqueCount="177">
  <si>
    <t>[Enter company name]</t>
  </si>
  <si>
    <t>[Enter name]</t>
  </si>
  <si>
    <t>[Enter number]</t>
  </si>
  <si>
    <t>[Enter date]</t>
  </si>
  <si>
    <t>Subtotal (DKK)</t>
  </si>
  <si>
    <t>Status</t>
  </si>
  <si>
    <t>A. Projektledelse &amp; Plan</t>
  </si>
  <si>
    <t>Projektledertimer</t>
  </si>
  <si>
    <t>Professionel projektledertimer</t>
  </si>
  <si>
    <t>timer</t>
  </si>
  <si>
    <t>Statusmøder</t>
  </si>
  <si>
    <t>Standard statusmøder</t>
  </si>
  <si>
    <t>stk</t>
  </si>
  <si>
    <t>Risiko- og kvalitetsstyring</t>
  </si>
  <si>
    <t>Standard risiko- og kvalitetsstyring</t>
  </si>
  <si>
    <t>Governance</t>
  </si>
  <si>
    <t>Standard governance</t>
  </si>
  <si>
    <t>B. Inventarregistrering</t>
  </si>
  <si>
    <t>Kortlægning af arbejdsstationer</t>
  </si>
  <si>
    <t>Kortlægning af arbejdsstationer for 30 medarbejdere</t>
  </si>
  <si>
    <t>Specialudstyr mapping</t>
  </si>
  <si>
    <t>Standard specialudstyr mapping</t>
  </si>
  <si>
    <t>Asset audit</t>
  </si>
  <si>
    <t>Standard asset audit</t>
  </si>
  <si>
    <t>C. Flyttelogistik</t>
  </si>
  <si>
    <t>Mandskabsdage</t>
  </si>
  <si>
    <t>Flyttemandskab inkl. transport</t>
  </si>
  <si>
    <t>dage</t>
  </si>
  <si>
    <t>Lastbiler</t>
  </si>
  <si>
    <t>Flyttebiler</t>
  </si>
  <si>
    <t>stk/dag</t>
  </si>
  <si>
    <t>Kraner/elevatorhjælp</t>
  </si>
  <si>
    <t>Standard kraner/elevatorhjælp</t>
  </si>
  <si>
    <t>Transportafstand tillæg</t>
  </si>
  <si>
    <t>Standard transportafstand tillæg</t>
  </si>
  <si>
    <t>Aften/weekend tillæg</t>
  </si>
  <si>
    <t>Standard aften/weekend tillæg</t>
  </si>
  <si>
    <t>D. Montage &amp; Installation</t>
  </si>
  <si>
    <t>Nedtagning arbejdsstationer</t>
  </si>
  <si>
    <t>Nedtagning arbejdsstationer for 30 medarbejdere</t>
  </si>
  <si>
    <t>Opsætning arbejdsstationer</t>
  </si>
  <si>
    <t>Opsætning arbejdsstationer for 30 medarbejdere</t>
  </si>
  <si>
    <t>Skiltning</t>
  </si>
  <si>
    <t>Standard skiltning</t>
  </si>
  <si>
    <t>Finjustering</t>
  </si>
  <si>
    <t>Standard finjustering</t>
  </si>
  <si>
    <t>E. IT/AV</t>
  </si>
  <si>
    <t>Cutover-planer</t>
  </si>
  <si>
    <t>Standard cutover-planer</t>
  </si>
  <si>
    <t>Møderumsopsætning</t>
  </si>
  <si>
    <t>IT/AV opsætning mødelokaler</t>
  </si>
  <si>
    <t>Adgangskontrol</t>
  </si>
  <si>
    <t>Standard adgangskontrol</t>
  </si>
  <si>
    <t>Test og fallback</t>
  </si>
  <si>
    <t>Standard test og fallback</t>
  </si>
  <si>
    <t>Licenser</t>
  </si>
  <si>
    <t>Standard licenser</t>
  </si>
  <si>
    <t>F. Opbevaring</t>
  </si>
  <si>
    <t>Midlertidige lagerløsninger</t>
  </si>
  <si>
    <t>Standard midlertidige lagerløsninger</t>
  </si>
  <si>
    <t>Containere</t>
  </si>
  <si>
    <t>Affaldscontainere</t>
  </si>
  <si>
    <t>Swing space</t>
  </si>
  <si>
    <t>Standard swing space</t>
  </si>
  <si>
    <t>G. Affald &amp; Bortskaffelse</t>
  </si>
  <si>
    <t>Sortering</t>
  </si>
  <si>
    <t>Standard sortering</t>
  </si>
  <si>
    <t>Miljøafgifter</t>
  </si>
  <si>
    <t>Standard miljøafgifter</t>
  </si>
  <si>
    <t>Dokumentation</t>
  </si>
  <si>
    <t>Standard dokumentation</t>
  </si>
  <si>
    <t>H. Bæredygtighed &amp; Rapport</t>
  </si>
  <si>
    <t>CO₂e-rapport</t>
  </si>
  <si>
    <t>Standard co₂e-rapport</t>
  </si>
  <si>
    <t>Genbrugstal</t>
  </si>
  <si>
    <t>Standard genbrugstal</t>
  </si>
  <si>
    <t>Donationsstrategi</t>
  </si>
  <si>
    <t>Standard donationsstrategi</t>
  </si>
  <si>
    <t>I. Kommunikation &amp; Change</t>
  </si>
  <si>
    <t>Intranet opdateringer</t>
  </si>
  <si>
    <t>Standard intranet opdateringer</t>
  </si>
  <si>
    <t>Guides</t>
  </si>
  <si>
    <t>Standard guides</t>
  </si>
  <si>
    <t>Ambassadører</t>
  </si>
  <si>
    <t>Standard ambassadører</t>
  </si>
  <si>
    <t>Dag-1 informationspakker</t>
  </si>
  <si>
    <t>Standard dag-1 informationspakker</t>
  </si>
  <si>
    <t>J. Tilladelser &amp; Adgang</t>
  </si>
  <si>
    <t>Parkering</t>
  </si>
  <si>
    <t>Standard parkering</t>
  </si>
  <si>
    <t>Elevatorvagt</t>
  </si>
  <si>
    <t>Standard elevatorvagt</t>
  </si>
  <si>
    <t>Midlertidige byggetilladelser</t>
  </si>
  <si>
    <t>Standard midlertidige byggetilladelser</t>
  </si>
  <si>
    <t>K. Istandsættelse</t>
  </si>
  <si>
    <t>Maling</t>
  </si>
  <si>
    <t>Standard maling</t>
  </si>
  <si>
    <t>Gulve</t>
  </si>
  <si>
    <t>Standard gulve</t>
  </si>
  <si>
    <t>Reparationer til udlejer</t>
  </si>
  <si>
    <t>Standard reparationer til udlejer</t>
  </si>
  <si>
    <t>L. Uforudsete</t>
  </si>
  <si>
    <t>Buffer (10-15%)</t>
  </si>
  <si>
    <t>12% buffer til uforudsete udgifter</t>
  </si>
  <si>
    <t>%</t>
  </si>
  <si>
    <t>HOW TO USE THIS BUDGET TEMPLATE:</t>
  </si>
  <si>
    <t>1. BASIC INFORMATION</t>
  </si>
  <si>
    <t xml:space="preserve">   • Fill in company name, number of employees, and move date</t>
  </si>
  <si>
    <t xml:space="preserve">   • Enter project manager name</t>
  </si>
  <si>
    <t>2. BUDGET CATEGORIES</t>
  </si>
  <si>
    <t xml:space="preserve">   The template includes 12 main categories based on FMG best practices:</t>
  </si>
  <si>
    <t xml:space="preserve">   • A. Project Management &amp; Planning</t>
  </si>
  <si>
    <t xml:space="preserve">   • B. Inventory Registration</t>
  </si>
  <si>
    <t xml:space="preserve">   • C. Moving Logistics</t>
  </si>
  <si>
    <t xml:space="preserve">   • D. Assembly &amp; Installation</t>
  </si>
  <si>
    <t xml:space="preserve">   • E. IT/AV</t>
  </si>
  <si>
    <t xml:space="preserve">   • F. Storage</t>
  </si>
  <si>
    <t xml:space="preserve">   • G. Waste &amp; Disposal</t>
  </si>
  <si>
    <t xml:space="preserve">   • H. Sustainability &amp; Reporting</t>
  </si>
  <si>
    <t xml:space="preserve">   • I. Communication &amp; Change</t>
  </si>
  <si>
    <t xml:space="preserve">   • J. Permits &amp; Access</t>
  </si>
  <si>
    <t xml:space="preserve">   • K. Restoration</t>
  </si>
  <si>
    <t xml:space="preserve">   • L. Contingency (automatically calculated as 12% buffer)</t>
  </si>
  <si>
    <t>3. HOW TO FILL THE BUDGET</t>
  </si>
  <si>
    <t xml:space="preserve">   • Quantity: Enter number of units (hours, pieces, days, etc.)</t>
  </si>
  <si>
    <t xml:space="preserve">   • Unit Price: Enter price per unit in DKK</t>
  </si>
  <si>
    <t xml:space="preserve">   • Subtotal: Calculated automatically (Quantity × Unit Price)</t>
  </si>
  <si>
    <t xml:space="preserve">   • Actual Cost: Enter actual price when you receive invoices</t>
  </si>
  <si>
    <t xml:space="preserve">   • Difference: Calculated automatically (Actual - Budget)</t>
  </si>
  <si>
    <t xml:space="preserve">   • Status: Update as project progresses</t>
  </si>
  <si>
    <t>4. AUTOMATIC CALCULATIONS</t>
  </si>
  <si>
    <t xml:space="preserve">   • Subtotals calculated automatically based on quantity × unit price</t>
  </si>
  <si>
    <t xml:space="preserve">   • Buffer (12%) calculated automatically from all other items</t>
  </si>
  <si>
    <t xml:space="preserve">   • Total budget summed in top right dashboard</t>
  </si>
  <si>
    <t xml:space="preserve">   • Budget utilization shown as percentage</t>
  </si>
  <si>
    <t>5. USAGE TIPS</t>
  </si>
  <si>
    <t xml:space="preserve">   • Get quotes from multiple vendors before entering unit prices</t>
  </si>
  <si>
    <t xml:space="preserve">   • Update 'Actual Cost' regularly during the project</t>
  </si>
  <si>
    <t xml:space="preserve">   • Use 'Status' column to track progress</t>
  </si>
  <si>
    <t xml:space="preserve">   • The 12% buffer is based on FMG experience - adjust if needed</t>
  </si>
  <si>
    <t>6. COST DRIVERS TO WATCH</t>
  </si>
  <si>
    <t xml:space="preserve">   • Number of employees and workstations</t>
  </si>
  <si>
    <t xml:space="preserve">   • Access conditions (floors, elevators, crane needs)</t>
  </si>
  <si>
    <t xml:space="preserve">   • Transport distance</t>
  </si>
  <si>
    <t xml:space="preserve">   • IT/AV complexity</t>
  </si>
  <si>
    <t xml:space="preserve">   • Time windows (evening/weekend = higher hourly rates)</t>
  </si>
  <si>
    <t xml:space="preserve">   • Special equipment and assembly</t>
  </si>
  <si>
    <t xml:space="preserve">   • Disposal and restoration</t>
  </si>
  <si>
    <t>7. HIDDEN COSTS</t>
  </si>
  <si>
    <t xml:space="preserve">   • Employee time spent on moving</t>
  </si>
  <si>
    <t xml:space="preserve">   • Productivity loss during move</t>
  </si>
  <si>
    <t xml:space="preserve">   • Restoration of old premises</t>
  </si>
  <si>
    <t xml:space="preserve">   • Parking and access permits</t>
  </si>
  <si>
    <t xml:space="preserve">   • Delay fees</t>
  </si>
  <si>
    <t>For questions or help with budgeting, contact FMG Denmark</t>
  </si>
  <si>
    <t>Not Started</t>
  </si>
  <si>
    <t>SAMLET BUDGET</t>
  </si>
  <si>
    <t>BUDGETSKABELON TIL FLYTNING AF KONTOR - SMÅ VIRKSOMHEDER (1-50 ANSATTE)</t>
  </si>
  <si>
    <t>Baseret på FMG Denmark Office Relocation Budget Guide</t>
  </si>
  <si>
    <t>Kategori</t>
  </si>
  <si>
    <t>Underkategori</t>
  </si>
  <si>
    <t>Beskrivelse</t>
  </si>
  <si>
    <t>Enhed</t>
  </si>
  <si>
    <t>Aktuelle omkostninger (DKK)</t>
  </si>
  <si>
    <t>Forskel (DKK)</t>
  </si>
  <si>
    <t>Noter</t>
  </si>
  <si>
    <t>Samlet budget:</t>
  </si>
  <si>
    <t>Faktiske udgifter:</t>
  </si>
  <si>
    <t>Resterende budget:</t>
  </si>
  <si>
    <t>Budgetudnyttelse:</t>
  </si>
  <si>
    <t>Projektleder</t>
  </si>
  <si>
    <t>Oprettet budget:</t>
  </si>
  <si>
    <t>Firma</t>
  </si>
  <si>
    <t>Antal ansatte:</t>
  </si>
  <si>
    <t>Dato for flytning:</t>
  </si>
  <si>
    <t>Eksempel på antal</t>
  </si>
  <si>
    <t>Eksempel på enhedspris (DKK)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</si>
</sst>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color rgb="FF2F5597"/>
      <name val="Calibri"/>
    </font>
    <font>
      <b/>
      <sz val="12"/>
      <name val="Calibri"/>
    </font>
    <font>
      <b/>
      <sz val="12"/>
      <color rgb="FF0F6B38"/>
      <name val="Calibri"/>
    </font>
    <font>
      <b/>
      <sz val="12"/>
      <color rgb="FFC55A11"/>
      <name val="Calibri"/>
    </font>
    <font>
      <sz val="10"/>
      <color rgb="FF0F6B38"/>
      <name val="Calibri"/>
    </font>
    <font>
      <b/>
      <sz val="11"/>
      <color rgb="FF2F5597"/>
      <name val="Calibri"/>
    </font>
    <font>
      <sz val="11"/>
      <color rgb="FF666666"/>
      <name val="Calibri"/>
    </font>
    <font>
      <b/>
      <sz val="12"/>
      <name val="Calibri"/>
      <family val="2"/>
    </font>
    <font>
      <i/>
      <sz val="10"/>
      <name val="Calibri"/>
      <family val="2"/>
    </font>
    <font>
      <b/>
      <sz val="12"/>
      <color rgb="FFFFFFFF"/>
      <name val="Calibri"/>
      <family val="2"/>
    </font>
    <font>
      <b/>
      <sz val="14"/>
      <color rgb="FF21333E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8F1FF"/>
        <bgColor rgb="FFE8F1FF"/>
      </patternFill>
    </fill>
    <fill>
      <patternFill patternType="solid">
        <fgColor rgb="FF21333E"/>
        <bgColor rgb="FF2F5597"/>
      </patternFill>
    </fill>
    <fill>
      <patternFill patternType="solid">
        <fgColor rgb="FFD0A493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6" fillId="0" borderId="0" xfId="0" applyNumberFormat="1" applyFont="1"/>
    <xf numFmtId="14" fontId="0" fillId="0" borderId="0" xfId="0" applyNumberFormat="1"/>
    <xf numFmtId="9" fontId="6" fillId="0" borderId="0" xfId="0" applyNumberFormat="1" applyFont="1"/>
    <xf numFmtId="0" fontId="2" fillId="2" borderId="0" xfId="0" applyFont="1" applyFill="1"/>
    <xf numFmtId="0" fontId="0" fillId="2" borderId="0" xfId="0" applyFill="1"/>
    <xf numFmtId="3" fontId="0" fillId="0" borderId="0" xfId="0" applyNumberFormat="1"/>
    <xf numFmtId="0" fontId="7" fillId="0" borderId="0" xfId="0" applyFont="1"/>
    <xf numFmtId="0" fontId="8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9" fillId="4" borderId="0" xfId="0" applyFont="1" applyFill="1"/>
    <xf numFmtId="0" fontId="0" fillId="4" borderId="0" xfId="0" applyFill="1"/>
    <xf numFmtId="3" fontId="4" fillId="4" borderId="0" xfId="0" applyNumberFormat="1" applyFont="1" applyFill="1"/>
    <xf numFmtId="3" fontId="5" fillId="4" borderId="0" xfId="0" applyNumberFormat="1" applyFont="1" applyFill="1"/>
    <xf numFmtId="3" fontId="3" fillId="4" borderId="0" xfId="0" applyNumberFormat="1" applyFont="1" applyFill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0A493"/>
      <color rgb="FF65BEE6"/>
      <color rgb="FF213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zoomScale="90" zoomScaleNormal="90" workbookViewId="0">
      <selection activeCell="H1" sqref="H1"/>
    </sheetView>
  </sheetViews>
  <sheetFormatPr defaultRowHeight="14.25" x14ac:dyDescent="0.45"/>
  <cols>
    <col min="1" max="1" width="26.73046875" customWidth="1"/>
    <col min="2" max="2" width="26" bestFit="1" customWidth="1"/>
    <col min="3" max="3" width="35" customWidth="1"/>
    <col min="4" max="4" width="14.265625" bestFit="1" customWidth="1"/>
    <col min="5" max="5" width="11" bestFit="1" customWidth="1"/>
    <col min="6" max="9" width="15" customWidth="1"/>
    <col min="10" max="10" width="12" customWidth="1"/>
    <col min="11" max="11" width="25" customWidth="1"/>
  </cols>
  <sheetData>
    <row r="1" spans="1:11" ht="40.15" customHeight="1" x14ac:dyDescent="0.55000000000000004">
      <c r="A1" t="e" vm="1">
        <v>#VALUE!</v>
      </c>
      <c r="C1" s="18" t="s">
        <v>157</v>
      </c>
    </row>
    <row r="2" spans="1:11" x14ac:dyDescent="0.45">
      <c r="A2" s="10" t="s">
        <v>158</v>
      </c>
      <c r="B2" s="9"/>
      <c r="C2" s="9"/>
      <c r="D2" s="9"/>
      <c r="E2" s="9"/>
      <c r="F2" s="9"/>
      <c r="G2" s="9"/>
      <c r="H2" t="s">
        <v>166</v>
      </c>
      <c r="I2" s="1">
        <f>G64</f>
        <v>238047</v>
      </c>
    </row>
    <row r="3" spans="1:11" x14ac:dyDescent="0.45">
      <c r="H3" t="s">
        <v>167</v>
      </c>
      <c r="I3" s="1">
        <f>H64</f>
        <v>0</v>
      </c>
    </row>
    <row r="4" spans="1:11" x14ac:dyDescent="0.45">
      <c r="A4" t="s">
        <v>172</v>
      </c>
      <c r="B4" t="s">
        <v>0</v>
      </c>
      <c r="D4" t="s">
        <v>170</v>
      </c>
      <c r="E4" t="s">
        <v>1</v>
      </c>
      <c r="H4" t="s">
        <v>168</v>
      </c>
      <c r="I4" s="1">
        <f>G64-H64</f>
        <v>238047</v>
      </c>
    </row>
    <row r="5" spans="1:11" x14ac:dyDescent="0.45">
      <c r="A5" t="s">
        <v>173</v>
      </c>
      <c r="B5" t="s">
        <v>2</v>
      </c>
      <c r="D5" t="s">
        <v>171</v>
      </c>
      <c r="E5" s="2">
        <f ca="1">TODAY()</f>
        <v>45912</v>
      </c>
      <c r="H5" t="s">
        <v>169</v>
      </c>
      <c r="I5" s="3">
        <f>IF(G64=0,0,H64/G64)</f>
        <v>0</v>
      </c>
    </row>
    <row r="6" spans="1:11" x14ac:dyDescent="0.45">
      <c r="A6" t="s">
        <v>174</v>
      </c>
      <c r="B6" t="s">
        <v>3</v>
      </c>
    </row>
    <row r="8" spans="1:11" ht="47.25" x14ac:dyDescent="0.5">
      <c r="A8" s="11" t="s">
        <v>159</v>
      </c>
      <c r="B8" s="11" t="s">
        <v>160</v>
      </c>
      <c r="C8" s="11" t="s">
        <v>161</v>
      </c>
      <c r="D8" s="11" t="s">
        <v>162</v>
      </c>
      <c r="E8" s="11" t="s">
        <v>175</v>
      </c>
      <c r="F8" s="11" t="s">
        <v>176</v>
      </c>
      <c r="G8" s="11" t="s">
        <v>4</v>
      </c>
      <c r="H8" s="11" t="s">
        <v>163</v>
      </c>
      <c r="I8" s="11" t="s">
        <v>164</v>
      </c>
      <c r="J8" s="12" t="s">
        <v>5</v>
      </c>
      <c r="K8" s="11" t="s">
        <v>165</v>
      </c>
    </row>
    <row r="9" spans="1:11" x14ac:dyDescent="0.45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45">
      <c r="B10" t="s">
        <v>7</v>
      </c>
      <c r="C10" t="s">
        <v>8</v>
      </c>
      <c r="D10" t="s">
        <v>9</v>
      </c>
      <c r="E10">
        <v>40</v>
      </c>
      <c r="F10" s="6">
        <v>1200</v>
      </c>
      <c r="G10" s="6">
        <f>IF(AND(E10&gt;0,F10&gt;0),E10*F10,0)</f>
        <v>48000</v>
      </c>
      <c r="I10" s="6" t="str">
        <f>IF(H10&gt;0,H10-G10,"")</f>
        <v/>
      </c>
      <c r="J10" t="s">
        <v>155</v>
      </c>
    </row>
    <row r="11" spans="1:11" x14ac:dyDescent="0.45">
      <c r="B11" t="s">
        <v>10</v>
      </c>
      <c r="C11" t="s">
        <v>11</v>
      </c>
      <c r="D11" t="s">
        <v>12</v>
      </c>
      <c r="E11">
        <v>1</v>
      </c>
      <c r="F11" s="6">
        <v>3638</v>
      </c>
      <c r="G11" s="6">
        <f>IF(AND(E11&gt;0,F11&gt;0),E11*F11,0)</f>
        <v>3638</v>
      </c>
      <c r="I11" s="6" t="str">
        <f>IF(H11&gt;0,H11-G11,"")</f>
        <v/>
      </c>
      <c r="J11" t="s">
        <v>155</v>
      </c>
    </row>
    <row r="12" spans="1:11" x14ac:dyDescent="0.45">
      <c r="B12" t="s">
        <v>13</v>
      </c>
      <c r="C12" t="s">
        <v>14</v>
      </c>
      <c r="D12" t="s">
        <v>12</v>
      </c>
      <c r="E12">
        <v>1</v>
      </c>
      <c r="F12" s="6">
        <v>4066</v>
      </c>
      <c r="G12" s="6">
        <f>IF(AND(E12&gt;0,F12&gt;0),E12*F12,0)</f>
        <v>4066</v>
      </c>
      <c r="I12" s="6" t="str">
        <f>IF(H12&gt;0,H12-G12,"")</f>
        <v/>
      </c>
      <c r="J12" t="s">
        <v>155</v>
      </c>
    </row>
    <row r="13" spans="1:11" x14ac:dyDescent="0.45">
      <c r="B13" t="s">
        <v>15</v>
      </c>
      <c r="C13" t="s">
        <v>16</v>
      </c>
      <c r="D13" t="s">
        <v>12</v>
      </c>
      <c r="E13">
        <v>1</v>
      </c>
      <c r="F13" s="6">
        <v>4084</v>
      </c>
      <c r="G13" s="6">
        <f>IF(AND(E13&gt;0,F13&gt;0),E13*F13,0)</f>
        <v>4084</v>
      </c>
      <c r="I13" s="6" t="str">
        <f>IF(H13&gt;0,H13-G13,"")</f>
        <v/>
      </c>
      <c r="J13" t="s">
        <v>155</v>
      </c>
    </row>
    <row r="14" spans="1:11" x14ac:dyDescent="0.45">
      <c r="A14" s="4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45">
      <c r="B15" t="s">
        <v>18</v>
      </c>
      <c r="C15" t="s">
        <v>19</v>
      </c>
      <c r="D15" t="s">
        <v>12</v>
      </c>
      <c r="E15">
        <v>30</v>
      </c>
      <c r="F15" s="6">
        <v>450</v>
      </c>
      <c r="G15" s="6">
        <f>IF(AND(E15&gt;0,F15&gt;0),E15*F15,0)</f>
        <v>13500</v>
      </c>
      <c r="I15" s="6" t="str">
        <f>IF(H15&gt;0,H15-G15,"")</f>
        <v/>
      </c>
      <c r="J15" t="s">
        <v>155</v>
      </c>
    </row>
    <row r="16" spans="1:11" x14ac:dyDescent="0.45">
      <c r="B16" t="s">
        <v>20</v>
      </c>
      <c r="C16" t="s">
        <v>21</v>
      </c>
      <c r="D16" t="s">
        <v>12</v>
      </c>
      <c r="E16">
        <v>1</v>
      </c>
      <c r="F16" s="6">
        <v>2658</v>
      </c>
      <c r="G16" s="6">
        <f>IF(AND(E16&gt;0,F16&gt;0),E16*F16,0)</f>
        <v>2658</v>
      </c>
      <c r="I16" s="6" t="str">
        <f>IF(H16&gt;0,H16-G16,"")</f>
        <v/>
      </c>
      <c r="J16" t="s">
        <v>155</v>
      </c>
    </row>
    <row r="17" spans="1:11" x14ac:dyDescent="0.45">
      <c r="B17" t="s">
        <v>22</v>
      </c>
      <c r="C17" t="s">
        <v>23</v>
      </c>
      <c r="D17" t="s">
        <v>12</v>
      </c>
      <c r="E17">
        <v>1</v>
      </c>
      <c r="F17" s="6">
        <v>4607</v>
      </c>
      <c r="G17" s="6">
        <f>IF(AND(E17&gt;0,F17&gt;0),E17*F17,0)</f>
        <v>4607</v>
      </c>
      <c r="I17" s="6" t="str">
        <f>IF(H17&gt;0,H17-G17,"")</f>
        <v/>
      </c>
      <c r="J17" t="s">
        <v>155</v>
      </c>
    </row>
    <row r="18" spans="1:11" x14ac:dyDescent="0.45">
      <c r="A18" s="4" t="s">
        <v>24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45">
      <c r="B19" t="s">
        <v>25</v>
      </c>
      <c r="C19" t="s">
        <v>26</v>
      </c>
      <c r="D19" t="s">
        <v>27</v>
      </c>
      <c r="E19">
        <v>3</v>
      </c>
      <c r="F19" s="6">
        <v>8500</v>
      </c>
      <c r="G19" s="6">
        <f>IF(AND(E19&gt;0,F19&gt;0),E19*F19,0)</f>
        <v>25500</v>
      </c>
      <c r="I19" s="6" t="str">
        <f>IF(H19&gt;0,H19-G19,"")</f>
        <v/>
      </c>
      <c r="J19" t="s">
        <v>155</v>
      </c>
    </row>
    <row r="20" spans="1:11" x14ac:dyDescent="0.45">
      <c r="B20" t="s">
        <v>28</v>
      </c>
      <c r="C20" t="s">
        <v>29</v>
      </c>
      <c r="D20" t="s">
        <v>30</v>
      </c>
      <c r="E20">
        <v>2</v>
      </c>
      <c r="F20" s="6">
        <v>2500</v>
      </c>
      <c r="G20" s="6">
        <f>IF(AND(E20&gt;0,F20&gt;0),E20*F20,0)</f>
        <v>5000</v>
      </c>
      <c r="I20" s="6" t="str">
        <f>IF(H20&gt;0,H20-G20,"")</f>
        <v/>
      </c>
      <c r="J20" t="s">
        <v>155</v>
      </c>
    </row>
    <row r="21" spans="1:11" x14ac:dyDescent="0.45">
      <c r="B21" t="s">
        <v>31</v>
      </c>
      <c r="C21" t="s">
        <v>32</v>
      </c>
      <c r="D21" t="s">
        <v>12</v>
      </c>
      <c r="E21">
        <v>1</v>
      </c>
      <c r="F21" s="6">
        <v>4669</v>
      </c>
      <c r="G21" s="6">
        <f>IF(AND(E21&gt;0,F21&gt;0),E21*F21,0)</f>
        <v>4669</v>
      </c>
      <c r="I21" s="6" t="str">
        <f>IF(H21&gt;0,H21-G21,"")</f>
        <v/>
      </c>
      <c r="J21" t="s">
        <v>155</v>
      </c>
    </row>
    <row r="22" spans="1:11" x14ac:dyDescent="0.45">
      <c r="B22" t="s">
        <v>33</v>
      </c>
      <c r="C22" t="s">
        <v>34</v>
      </c>
      <c r="D22" t="s">
        <v>12</v>
      </c>
      <c r="E22">
        <v>1</v>
      </c>
      <c r="F22" s="6">
        <v>3037</v>
      </c>
      <c r="G22" s="6">
        <f>IF(AND(E22&gt;0,F22&gt;0),E22*F22,0)</f>
        <v>3037</v>
      </c>
      <c r="I22" s="6" t="str">
        <f>IF(H22&gt;0,H22-G22,"")</f>
        <v/>
      </c>
      <c r="J22" t="s">
        <v>155</v>
      </c>
    </row>
    <row r="23" spans="1:11" x14ac:dyDescent="0.45">
      <c r="B23" t="s">
        <v>35</v>
      </c>
      <c r="C23" t="s">
        <v>36</v>
      </c>
      <c r="D23" t="s">
        <v>12</v>
      </c>
      <c r="E23">
        <v>1</v>
      </c>
      <c r="F23" s="6">
        <v>557</v>
      </c>
      <c r="G23" s="6">
        <f>IF(AND(E23&gt;0,F23&gt;0),E23*F23,0)</f>
        <v>557</v>
      </c>
      <c r="I23" s="6" t="str">
        <f>IF(H23&gt;0,H23-G23,"")</f>
        <v/>
      </c>
      <c r="J23" t="s">
        <v>155</v>
      </c>
    </row>
    <row r="24" spans="1:11" x14ac:dyDescent="0.45">
      <c r="A24" s="4" t="s">
        <v>37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45">
      <c r="B25" t="s">
        <v>38</v>
      </c>
      <c r="C25" t="s">
        <v>39</v>
      </c>
      <c r="D25" t="s">
        <v>12</v>
      </c>
      <c r="E25">
        <v>30</v>
      </c>
      <c r="F25" s="6">
        <v>450</v>
      </c>
      <c r="G25" s="6">
        <f>IF(AND(E25&gt;0,F25&gt;0),E25*F25,0)</f>
        <v>13500</v>
      </c>
      <c r="I25" s="6" t="str">
        <f>IF(H25&gt;0,H25-G25,"")</f>
        <v/>
      </c>
      <c r="J25" t="s">
        <v>155</v>
      </c>
    </row>
    <row r="26" spans="1:11" x14ac:dyDescent="0.45">
      <c r="B26" t="s">
        <v>40</v>
      </c>
      <c r="C26" t="s">
        <v>41</v>
      </c>
      <c r="D26" t="s">
        <v>12</v>
      </c>
      <c r="E26">
        <v>30</v>
      </c>
      <c r="F26" s="6">
        <v>450</v>
      </c>
      <c r="G26" s="6">
        <f>IF(AND(E26&gt;0,F26&gt;0),E26*F26,0)</f>
        <v>13500</v>
      </c>
      <c r="I26" s="6" t="str">
        <f>IF(H26&gt;0,H26-G26,"")</f>
        <v/>
      </c>
      <c r="J26" t="s">
        <v>155</v>
      </c>
    </row>
    <row r="27" spans="1:11" x14ac:dyDescent="0.45">
      <c r="B27" t="s">
        <v>42</v>
      </c>
      <c r="C27" t="s">
        <v>43</v>
      </c>
      <c r="D27" t="s">
        <v>12</v>
      </c>
      <c r="E27">
        <v>1</v>
      </c>
      <c r="F27" s="6">
        <v>3689</v>
      </c>
      <c r="G27" s="6">
        <f>IF(AND(E27&gt;0,F27&gt;0),E27*F27,0)</f>
        <v>3689</v>
      </c>
      <c r="I27" s="6" t="str">
        <f>IF(H27&gt;0,H27-G27,"")</f>
        <v/>
      </c>
      <c r="J27" t="s">
        <v>155</v>
      </c>
    </row>
    <row r="28" spans="1:11" x14ac:dyDescent="0.45">
      <c r="B28" t="s">
        <v>44</v>
      </c>
      <c r="C28" t="s">
        <v>45</v>
      </c>
      <c r="D28" t="s">
        <v>12</v>
      </c>
      <c r="E28">
        <v>1</v>
      </c>
      <c r="F28" s="6">
        <v>1512</v>
      </c>
      <c r="G28" s="6">
        <f>IF(AND(E28&gt;0,F28&gt;0),E28*F28,0)</f>
        <v>1512</v>
      </c>
      <c r="I28" s="6" t="str">
        <f>IF(H28&gt;0,H28-G28,"")</f>
        <v/>
      </c>
      <c r="J28" t="s">
        <v>155</v>
      </c>
    </row>
    <row r="29" spans="1:11" x14ac:dyDescent="0.45">
      <c r="A29" s="4" t="s">
        <v>46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45">
      <c r="B30" t="s">
        <v>47</v>
      </c>
      <c r="C30" t="s">
        <v>48</v>
      </c>
      <c r="D30" t="s">
        <v>12</v>
      </c>
      <c r="E30">
        <v>1</v>
      </c>
      <c r="F30" s="6">
        <v>587</v>
      </c>
      <c r="G30" s="6">
        <f>IF(AND(E30&gt;0,F30&gt;0),E30*F30,0)</f>
        <v>587</v>
      </c>
      <c r="I30" s="6" t="str">
        <f>IF(H30&gt;0,H30-G30,"")</f>
        <v/>
      </c>
      <c r="J30" t="s">
        <v>155</v>
      </c>
    </row>
    <row r="31" spans="1:11" x14ac:dyDescent="0.45">
      <c r="B31" t="s">
        <v>49</v>
      </c>
      <c r="C31" t="s">
        <v>50</v>
      </c>
      <c r="D31" t="s">
        <v>12</v>
      </c>
      <c r="E31">
        <v>4</v>
      </c>
      <c r="F31" s="6">
        <v>1200</v>
      </c>
      <c r="G31" s="6">
        <f>IF(AND(E31&gt;0,F31&gt;0),E31*F31,0)</f>
        <v>4800</v>
      </c>
      <c r="I31" s="6" t="str">
        <f>IF(H31&gt;0,H31-G31,"")</f>
        <v/>
      </c>
      <c r="J31" t="s">
        <v>155</v>
      </c>
    </row>
    <row r="32" spans="1:11" x14ac:dyDescent="0.45">
      <c r="B32" t="s">
        <v>51</v>
      </c>
      <c r="C32" t="s">
        <v>52</v>
      </c>
      <c r="D32" t="s">
        <v>12</v>
      </c>
      <c r="E32">
        <v>1</v>
      </c>
      <c r="F32" s="6">
        <v>1672</v>
      </c>
      <c r="G32" s="6">
        <f>IF(AND(E32&gt;0,F32&gt;0),E32*F32,0)</f>
        <v>1672</v>
      </c>
      <c r="I32" s="6" t="str">
        <f>IF(H32&gt;0,H32-G32,"")</f>
        <v/>
      </c>
      <c r="J32" t="s">
        <v>155</v>
      </c>
    </row>
    <row r="33" spans="1:11" x14ac:dyDescent="0.45">
      <c r="B33" t="s">
        <v>53</v>
      </c>
      <c r="C33" t="s">
        <v>54</v>
      </c>
      <c r="D33" t="s">
        <v>12</v>
      </c>
      <c r="E33">
        <v>1</v>
      </c>
      <c r="F33" s="6">
        <v>3348</v>
      </c>
      <c r="G33" s="6">
        <f>IF(AND(E33&gt;0,F33&gt;0),E33*F33,0)</f>
        <v>3348</v>
      </c>
      <c r="I33" s="6" t="str">
        <f>IF(H33&gt;0,H33-G33,"")</f>
        <v/>
      </c>
      <c r="J33" t="s">
        <v>155</v>
      </c>
    </row>
    <row r="34" spans="1:11" x14ac:dyDescent="0.45">
      <c r="B34" t="s">
        <v>55</v>
      </c>
      <c r="C34" t="s">
        <v>56</v>
      </c>
      <c r="D34" t="s">
        <v>12</v>
      </c>
      <c r="E34">
        <v>1</v>
      </c>
      <c r="F34" s="6">
        <v>1518</v>
      </c>
      <c r="G34" s="6">
        <f>IF(AND(E34&gt;0,F34&gt;0),E34*F34,0)</f>
        <v>1518</v>
      </c>
      <c r="I34" s="6" t="str">
        <f>IF(H34&gt;0,H34-G34,"")</f>
        <v/>
      </c>
      <c r="J34" t="s">
        <v>155</v>
      </c>
    </row>
    <row r="35" spans="1:11" x14ac:dyDescent="0.45">
      <c r="A35" s="4" t="s">
        <v>57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45">
      <c r="B36" t="s">
        <v>58</v>
      </c>
      <c r="C36" t="s">
        <v>59</v>
      </c>
      <c r="D36" t="s">
        <v>12</v>
      </c>
      <c r="E36">
        <v>1</v>
      </c>
      <c r="F36" s="6">
        <v>1696</v>
      </c>
      <c r="G36" s="6">
        <f>IF(AND(E36&gt;0,F36&gt;0),E36*F36,0)</f>
        <v>1696</v>
      </c>
      <c r="I36" s="6" t="str">
        <f>IF(H36&gt;0,H36-G36,"")</f>
        <v/>
      </c>
      <c r="J36" t="s">
        <v>155</v>
      </c>
    </row>
    <row r="37" spans="1:11" x14ac:dyDescent="0.45">
      <c r="B37" t="s">
        <v>60</v>
      </c>
      <c r="C37" t="s">
        <v>61</v>
      </c>
      <c r="D37" t="s">
        <v>12</v>
      </c>
      <c r="E37">
        <v>2</v>
      </c>
      <c r="F37" s="6">
        <v>3500</v>
      </c>
      <c r="G37" s="6">
        <f>IF(AND(E37&gt;0,F37&gt;0),E37*F37,0)</f>
        <v>7000</v>
      </c>
      <c r="I37" s="6" t="str">
        <f>IF(H37&gt;0,H37-G37,"")</f>
        <v/>
      </c>
      <c r="J37" t="s">
        <v>155</v>
      </c>
    </row>
    <row r="38" spans="1:11" x14ac:dyDescent="0.45">
      <c r="B38" t="s">
        <v>62</v>
      </c>
      <c r="C38" t="s">
        <v>63</v>
      </c>
      <c r="D38" t="s">
        <v>12</v>
      </c>
      <c r="E38">
        <v>1</v>
      </c>
      <c r="F38" s="6">
        <v>1977</v>
      </c>
      <c r="G38" s="6">
        <f>IF(AND(E38&gt;0,F38&gt;0),E38*F38,0)</f>
        <v>1977</v>
      </c>
      <c r="I38" s="6" t="str">
        <f>IF(H38&gt;0,H38-G38,"")</f>
        <v/>
      </c>
      <c r="J38" t="s">
        <v>155</v>
      </c>
    </row>
    <row r="39" spans="1:11" x14ac:dyDescent="0.45">
      <c r="A39" s="4" t="s">
        <v>64</v>
      </c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45">
      <c r="B40" t="s">
        <v>60</v>
      </c>
      <c r="C40" t="s">
        <v>61</v>
      </c>
      <c r="D40" t="s">
        <v>12</v>
      </c>
      <c r="E40">
        <v>2</v>
      </c>
      <c r="F40" s="6">
        <v>3500</v>
      </c>
      <c r="G40" s="6">
        <f>IF(AND(E40&gt;0,F40&gt;0),E40*F40,0)</f>
        <v>7000</v>
      </c>
      <c r="I40" s="6" t="str">
        <f>IF(H40&gt;0,H40-G40,"")</f>
        <v/>
      </c>
      <c r="J40" t="s">
        <v>155</v>
      </c>
    </row>
    <row r="41" spans="1:11" x14ac:dyDescent="0.45">
      <c r="B41" t="s">
        <v>65</v>
      </c>
      <c r="C41" t="s">
        <v>66</v>
      </c>
      <c r="D41" t="s">
        <v>12</v>
      </c>
      <c r="E41">
        <v>1</v>
      </c>
      <c r="F41" s="6">
        <v>1656</v>
      </c>
      <c r="G41" s="6">
        <f>IF(AND(E41&gt;0,F41&gt;0),E41*F41,0)</f>
        <v>1656</v>
      </c>
      <c r="I41" s="6" t="str">
        <f>IF(H41&gt;0,H41-G41,"")</f>
        <v/>
      </c>
      <c r="J41" t="s">
        <v>155</v>
      </c>
    </row>
    <row r="42" spans="1:11" x14ac:dyDescent="0.45">
      <c r="B42" t="s">
        <v>67</v>
      </c>
      <c r="C42" t="s">
        <v>68</v>
      </c>
      <c r="D42" t="s">
        <v>12</v>
      </c>
      <c r="E42">
        <v>1</v>
      </c>
      <c r="F42" s="6">
        <v>4066</v>
      </c>
      <c r="G42" s="6">
        <f>IF(AND(E42&gt;0,F42&gt;0),E42*F42,0)</f>
        <v>4066</v>
      </c>
      <c r="I42" s="6" t="str">
        <f>IF(H42&gt;0,H42-G42,"")</f>
        <v/>
      </c>
      <c r="J42" t="s">
        <v>155</v>
      </c>
    </row>
    <row r="43" spans="1:11" x14ac:dyDescent="0.45">
      <c r="B43" t="s">
        <v>69</v>
      </c>
      <c r="C43" t="s">
        <v>70</v>
      </c>
      <c r="D43" t="s">
        <v>12</v>
      </c>
      <c r="E43">
        <v>1</v>
      </c>
      <c r="F43" s="6">
        <v>3773</v>
      </c>
      <c r="G43" s="6">
        <f>IF(AND(E43&gt;0,F43&gt;0),E43*F43,0)</f>
        <v>3773</v>
      </c>
      <c r="I43" s="6" t="str">
        <f>IF(H43&gt;0,H43-G43,"")</f>
        <v/>
      </c>
      <c r="J43" t="s">
        <v>155</v>
      </c>
    </row>
    <row r="44" spans="1:11" x14ac:dyDescent="0.45">
      <c r="A44" s="4" t="s">
        <v>71</v>
      </c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45">
      <c r="B45" t="s">
        <v>72</v>
      </c>
      <c r="C45" t="s">
        <v>73</v>
      </c>
      <c r="D45" t="s">
        <v>12</v>
      </c>
      <c r="E45">
        <v>1</v>
      </c>
      <c r="F45" s="6">
        <v>1884</v>
      </c>
      <c r="G45" s="6">
        <f>IF(AND(E45&gt;0,F45&gt;0),E45*F45,0)</f>
        <v>1884</v>
      </c>
      <c r="I45" s="6" t="str">
        <f>IF(H45&gt;0,H45-G45,"")</f>
        <v/>
      </c>
      <c r="J45" t="s">
        <v>155</v>
      </c>
    </row>
    <row r="46" spans="1:11" x14ac:dyDescent="0.45">
      <c r="B46" t="s">
        <v>74</v>
      </c>
      <c r="C46" t="s">
        <v>75</v>
      </c>
      <c r="D46" t="s">
        <v>12</v>
      </c>
      <c r="E46">
        <v>1</v>
      </c>
      <c r="F46" s="6">
        <v>1078</v>
      </c>
      <c r="G46" s="6">
        <f>IF(AND(E46&gt;0,F46&gt;0),E46*F46,0)</f>
        <v>1078</v>
      </c>
      <c r="I46" s="6" t="str">
        <f>IF(H46&gt;0,H46-G46,"")</f>
        <v/>
      </c>
      <c r="J46" t="s">
        <v>155</v>
      </c>
    </row>
    <row r="47" spans="1:11" x14ac:dyDescent="0.45">
      <c r="B47" t="s">
        <v>76</v>
      </c>
      <c r="C47" t="s">
        <v>77</v>
      </c>
      <c r="D47" t="s">
        <v>12</v>
      </c>
      <c r="E47">
        <v>1</v>
      </c>
      <c r="F47" s="6">
        <v>1315</v>
      </c>
      <c r="G47" s="6">
        <f>IF(AND(E47&gt;0,F47&gt;0),E47*F47,0)</f>
        <v>1315</v>
      </c>
      <c r="I47" s="6" t="str">
        <f>IF(H47&gt;0,H47-G47,"")</f>
        <v/>
      </c>
      <c r="J47" t="s">
        <v>155</v>
      </c>
    </row>
    <row r="48" spans="1:11" x14ac:dyDescent="0.45">
      <c r="A48" s="4" t="s">
        <v>78</v>
      </c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45">
      <c r="B49" t="s">
        <v>79</v>
      </c>
      <c r="C49" t="s">
        <v>80</v>
      </c>
      <c r="D49" t="s">
        <v>12</v>
      </c>
      <c r="E49">
        <v>1</v>
      </c>
      <c r="F49" s="6">
        <v>1064</v>
      </c>
      <c r="G49" s="6">
        <f>IF(AND(E49&gt;0,F49&gt;0),E49*F49,0)</f>
        <v>1064</v>
      </c>
      <c r="I49" s="6" t="str">
        <f>IF(H49&gt;0,H49-G49,"")</f>
        <v/>
      </c>
      <c r="J49" t="s">
        <v>155</v>
      </c>
    </row>
    <row r="50" spans="1:11" x14ac:dyDescent="0.45">
      <c r="B50" t="s">
        <v>81</v>
      </c>
      <c r="C50" t="s">
        <v>82</v>
      </c>
      <c r="D50" t="s">
        <v>12</v>
      </c>
      <c r="E50">
        <v>1</v>
      </c>
      <c r="F50" s="6">
        <v>2151</v>
      </c>
      <c r="G50" s="6">
        <f>IF(AND(E50&gt;0,F50&gt;0),E50*F50,0)</f>
        <v>2151</v>
      </c>
      <c r="I50" s="6" t="str">
        <f>IF(H50&gt;0,H50-G50,"")</f>
        <v/>
      </c>
      <c r="J50" t="s">
        <v>155</v>
      </c>
    </row>
    <row r="51" spans="1:11" x14ac:dyDescent="0.45">
      <c r="B51" t="s">
        <v>83</v>
      </c>
      <c r="C51" t="s">
        <v>84</v>
      </c>
      <c r="D51" t="s">
        <v>12</v>
      </c>
      <c r="E51">
        <v>1</v>
      </c>
      <c r="F51" s="6">
        <v>663</v>
      </c>
      <c r="G51" s="6">
        <f>IF(AND(E51&gt;0,F51&gt;0),E51*F51,0)</f>
        <v>663</v>
      </c>
      <c r="I51" s="6" t="str">
        <f>IF(H51&gt;0,H51-G51,"")</f>
        <v/>
      </c>
      <c r="J51" t="s">
        <v>155</v>
      </c>
    </row>
    <row r="52" spans="1:11" x14ac:dyDescent="0.45">
      <c r="B52" t="s">
        <v>85</v>
      </c>
      <c r="C52" t="s">
        <v>86</v>
      </c>
      <c r="D52" t="s">
        <v>12</v>
      </c>
      <c r="E52">
        <v>1</v>
      </c>
      <c r="F52" s="6">
        <v>1870</v>
      </c>
      <c r="G52" s="6">
        <f>IF(AND(E52&gt;0,F52&gt;0),E52*F52,0)</f>
        <v>1870</v>
      </c>
      <c r="I52" s="6" t="str">
        <f>IF(H52&gt;0,H52-G52,"")</f>
        <v/>
      </c>
      <c r="J52" t="s">
        <v>155</v>
      </c>
    </row>
    <row r="53" spans="1:11" x14ac:dyDescent="0.45">
      <c r="A53" s="4" t="s">
        <v>87</v>
      </c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45">
      <c r="B54" t="s">
        <v>88</v>
      </c>
      <c r="C54" t="s">
        <v>89</v>
      </c>
      <c r="D54" t="s">
        <v>12</v>
      </c>
      <c r="E54">
        <v>1</v>
      </c>
      <c r="F54" s="6">
        <v>1441</v>
      </c>
      <c r="G54" s="6">
        <f>IF(AND(E54&gt;0,F54&gt;0),E54*F54,0)</f>
        <v>1441</v>
      </c>
      <c r="I54" s="6" t="str">
        <f>IF(H54&gt;0,H54-G54,"")</f>
        <v/>
      </c>
      <c r="J54" t="s">
        <v>155</v>
      </c>
    </row>
    <row r="55" spans="1:11" x14ac:dyDescent="0.45">
      <c r="B55" t="s">
        <v>90</v>
      </c>
      <c r="C55" t="s">
        <v>91</v>
      </c>
      <c r="D55" t="s">
        <v>12</v>
      </c>
      <c r="E55">
        <v>1</v>
      </c>
      <c r="F55" s="6">
        <v>2095</v>
      </c>
      <c r="G55" s="6">
        <f>IF(AND(E55&gt;0,F55&gt;0),E55*F55,0)</f>
        <v>2095</v>
      </c>
      <c r="I55" s="6" t="str">
        <f>IF(H55&gt;0,H55-G55,"")</f>
        <v/>
      </c>
      <c r="J55" t="s">
        <v>155</v>
      </c>
    </row>
    <row r="56" spans="1:11" x14ac:dyDescent="0.45">
      <c r="B56" t="s">
        <v>92</v>
      </c>
      <c r="C56" t="s">
        <v>93</v>
      </c>
      <c r="D56" t="s">
        <v>12</v>
      </c>
      <c r="E56">
        <v>1</v>
      </c>
      <c r="F56" s="6">
        <v>1074</v>
      </c>
      <c r="G56" s="6">
        <f>IF(AND(E56&gt;0,F56&gt;0),E56*F56,0)</f>
        <v>1074</v>
      </c>
      <c r="I56" s="6" t="str">
        <f>IF(H56&gt;0,H56-G56,"")</f>
        <v/>
      </c>
      <c r="J56" t="s">
        <v>155</v>
      </c>
    </row>
    <row r="57" spans="1:11" x14ac:dyDescent="0.45">
      <c r="A57" s="4" t="s">
        <v>94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45">
      <c r="B58" t="s">
        <v>95</v>
      </c>
      <c r="C58" t="s">
        <v>96</v>
      </c>
      <c r="D58" t="s">
        <v>12</v>
      </c>
      <c r="E58">
        <v>1</v>
      </c>
      <c r="F58" s="6">
        <v>665</v>
      </c>
      <c r="G58" s="6">
        <f>IF(AND(E58&gt;0,F58&gt;0),E58*F58,0)</f>
        <v>665</v>
      </c>
      <c r="I58" s="6" t="str">
        <f>IF(H58&gt;0,H58-G58,"")</f>
        <v/>
      </c>
      <c r="J58" t="s">
        <v>155</v>
      </c>
    </row>
    <row r="59" spans="1:11" x14ac:dyDescent="0.45">
      <c r="B59" t="s">
        <v>97</v>
      </c>
      <c r="C59" t="s">
        <v>98</v>
      </c>
      <c r="D59" t="s">
        <v>12</v>
      </c>
      <c r="E59">
        <v>1</v>
      </c>
      <c r="F59" s="6">
        <v>3202</v>
      </c>
      <c r="G59" s="6">
        <f>IF(AND(E59&gt;0,F59&gt;0),E59*F59,0)</f>
        <v>3202</v>
      </c>
      <c r="I59" s="6" t="str">
        <f>IF(H59&gt;0,H59-G59,"")</f>
        <v/>
      </c>
      <c r="J59" t="s">
        <v>155</v>
      </c>
    </row>
    <row r="60" spans="1:11" x14ac:dyDescent="0.45">
      <c r="B60" t="s">
        <v>99</v>
      </c>
      <c r="C60" t="s">
        <v>100</v>
      </c>
      <c r="D60" t="s">
        <v>12</v>
      </c>
      <c r="E60">
        <v>1</v>
      </c>
      <c r="F60" s="6">
        <v>3430</v>
      </c>
      <c r="G60" s="6">
        <f>IF(AND(E60&gt;0,F60&gt;0),E60*F60,0)</f>
        <v>3430</v>
      </c>
      <c r="I60" s="6" t="str">
        <f>IF(H60&gt;0,H60-G60,"")</f>
        <v/>
      </c>
      <c r="J60" t="s">
        <v>155</v>
      </c>
    </row>
    <row r="61" spans="1:11" x14ac:dyDescent="0.45">
      <c r="A61" s="4" t="s">
        <v>101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45">
      <c r="B62" t="s">
        <v>102</v>
      </c>
      <c r="C62" t="s">
        <v>103</v>
      </c>
      <c r="D62" t="s">
        <v>104</v>
      </c>
      <c r="E62">
        <v>1</v>
      </c>
      <c r="G62" s="6">
        <f>ROUND(SUM(G9:G61)*0.12,0)</f>
        <v>25505</v>
      </c>
      <c r="I62" s="6" t="str">
        <f>IF(H62&gt;0,H62-G62,"")</f>
        <v/>
      </c>
      <c r="J62" t="s">
        <v>155</v>
      </c>
    </row>
    <row r="64" spans="1:11" ht="15.75" x14ac:dyDescent="0.5">
      <c r="A64" s="13" t="s">
        <v>156</v>
      </c>
      <c r="B64" s="14"/>
      <c r="C64" s="14"/>
      <c r="D64" s="14"/>
      <c r="E64" s="14"/>
      <c r="F64" s="14"/>
      <c r="G64" s="15">
        <f>SUM(G9:G62)</f>
        <v>238047</v>
      </c>
      <c r="H64" s="16">
        <f>SUM(H9:H62)</f>
        <v>0</v>
      </c>
      <c r="I64" s="17">
        <f>H64-G64</f>
        <v>-238047</v>
      </c>
      <c r="J64" s="14"/>
      <c r="K64" s="14"/>
    </row>
  </sheetData>
  <mergeCells count="1">
    <mergeCell ref="A2:G2"/>
  </mergeCells>
  <dataValidations count="1">
    <dataValidation type="list" allowBlank="1" showInputMessage="1" showErrorMessage="1" sqref="J10:J13 J15:J17 J19:J23 J25:J28 J30:J34 J36:J38 J40:J43 J45:J47 J49:J52 J54:J56 J58:J60 J62" xr:uid="{5CED35B0-E51C-4F40-827D-9D2FD763ED41}">
      <formula1>"Not Started,In Progress,Complete"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8"/>
  <sheetViews>
    <sheetView workbookViewId="0">
      <selection activeCell="A11" sqref="A11"/>
    </sheetView>
  </sheetViews>
  <sheetFormatPr defaultRowHeight="14.25" x14ac:dyDescent="0.45"/>
  <cols>
    <col min="1" max="1" width="80" customWidth="1"/>
  </cols>
  <sheetData>
    <row r="1" spans="1:1" x14ac:dyDescent="0.45">
      <c r="A1" t="s">
        <v>105</v>
      </c>
    </row>
    <row r="3" spans="1:1" x14ac:dyDescent="0.45">
      <c r="A3" s="7" t="s">
        <v>106</v>
      </c>
    </row>
    <row r="4" spans="1:1" x14ac:dyDescent="0.45">
      <c r="A4" s="8" t="s">
        <v>107</v>
      </c>
    </row>
    <row r="5" spans="1:1" x14ac:dyDescent="0.45">
      <c r="A5" s="8" t="s">
        <v>108</v>
      </c>
    </row>
    <row r="7" spans="1:1" x14ac:dyDescent="0.45">
      <c r="A7" s="7" t="s">
        <v>109</v>
      </c>
    </row>
    <row r="8" spans="1:1" x14ac:dyDescent="0.45">
      <c r="A8" t="s">
        <v>110</v>
      </c>
    </row>
    <row r="9" spans="1:1" x14ac:dyDescent="0.45">
      <c r="A9" s="8" t="s">
        <v>111</v>
      </c>
    </row>
    <row r="10" spans="1:1" x14ac:dyDescent="0.45">
      <c r="A10" s="8" t="s">
        <v>112</v>
      </c>
    </row>
    <row r="11" spans="1:1" x14ac:dyDescent="0.45">
      <c r="A11" s="8" t="s">
        <v>113</v>
      </c>
    </row>
    <row r="12" spans="1:1" x14ac:dyDescent="0.45">
      <c r="A12" s="8" t="s">
        <v>114</v>
      </c>
    </row>
    <row r="13" spans="1:1" x14ac:dyDescent="0.45">
      <c r="A13" s="8" t="s">
        <v>115</v>
      </c>
    </row>
    <row r="14" spans="1:1" x14ac:dyDescent="0.45">
      <c r="A14" s="8" t="s">
        <v>116</v>
      </c>
    </row>
    <row r="15" spans="1:1" x14ac:dyDescent="0.45">
      <c r="A15" s="8" t="s">
        <v>117</v>
      </c>
    </row>
    <row r="16" spans="1:1" x14ac:dyDescent="0.45">
      <c r="A16" s="8" t="s">
        <v>118</v>
      </c>
    </row>
    <row r="17" spans="1:1" x14ac:dyDescent="0.45">
      <c r="A17" s="8" t="s">
        <v>119</v>
      </c>
    </row>
    <row r="18" spans="1:1" x14ac:dyDescent="0.45">
      <c r="A18" s="8" t="s">
        <v>120</v>
      </c>
    </row>
    <row r="19" spans="1:1" x14ac:dyDescent="0.45">
      <c r="A19" s="8" t="s">
        <v>121</v>
      </c>
    </row>
    <row r="20" spans="1:1" x14ac:dyDescent="0.45">
      <c r="A20" s="8" t="s">
        <v>122</v>
      </c>
    </row>
    <row r="22" spans="1:1" x14ac:dyDescent="0.45">
      <c r="A22" s="7" t="s">
        <v>123</v>
      </c>
    </row>
    <row r="23" spans="1:1" x14ac:dyDescent="0.45">
      <c r="A23" s="8" t="s">
        <v>124</v>
      </c>
    </row>
    <row r="24" spans="1:1" x14ac:dyDescent="0.45">
      <c r="A24" s="8" t="s">
        <v>125</v>
      </c>
    </row>
    <row r="25" spans="1:1" x14ac:dyDescent="0.45">
      <c r="A25" s="8" t="s">
        <v>126</v>
      </c>
    </row>
    <row r="26" spans="1:1" x14ac:dyDescent="0.45">
      <c r="A26" s="8" t="s">
        <v>127</v>
      </c>
    </row>
    <row r="27" spans="1:1" x14ac:dyDescent="0.45">
      <c r="A27" s="8" t="s">
        <v>128</v>
      </c>
    </row>
    <row r="28" spans="1:1" x14ac:dyDescent="0.45">
      <c r="A28" s="8" t="s">
        <v>129</v>
      </c>
    </row>
    <row r="30" spans="1:1" x14ac:dyDescent="0.45">
      <c r="A30" s="7" t="s">
        <v>130</v>
      </c>
    </row>
    <row r="31" spans="1:1" x14ac:dyDescent="0.45">
      <c r="A31" s="8" t="s">
        <v>131</v>
      </c>
    </row>
    <row r="32" spans="1:1" x14ac:dyDescent="0.45">
      <c r="A32" s="8" t="s">
        <v>132</v>
      </c>
    </row>
    <row r="33" spans="1:1" x14ac:dyDescent="0.45">
      <c r="A33" s="8" t="s">
        <v>133</v>
      </c>
    </row>
    <row r="34" spans="1:1" x14ac:dyDescent="0.45">
      <c r="A34" s="8" t="s">
        <v>134</v>
      </c>
    </row>
    <row r="36" spans="1:1" x14ac:dyDescent="0.45">
      <c r="A36" s="7" t="s">
        <v>135</v>
      </c>
    </row>
    <row r="37" spans="1:1" x14ac:dyDescent="0.45">
      <c r="A37" s="8" t="s">
        <v>136</v>
      </c>
    </row>
    <row r="38" spans="1:1" x14ac:dyDescent="0.45">
      <c r="A38" s="8" t="s">
        <v>137</v>
      </c>
    </row>
    <row r="39" spans="1:1" x14ac:dyDescent="0.45">
      <c r="A39" s="8" t="s">
        <v>138</v>
      </c>
    </row>
    <row r="40" spans="1:1" x14ac:dyDescent="0.45">
      <c r="A40" s="8" t="s">
        <v>139</v>
      </c>
    </row>
    <row r="42" spans="1:1" x14ac:dyDescent="0.45">
      <c r="A42" s="7" t="s">
        <v>140</v>
      </c>
    </row>
    <row r="43" spans="1:1" x14ac:dyDescent="0.45">
      <c r="A43" s="8" t="s">
        <v>141</v>
      </c>
    </row>
    <row r="44" spans="1:1" x14ac:dyDescent="0.45">
      <c r="A44" s="8" t="s">
        <v>142</v>
      </c>
    </row>
    <row r="45" spans="1:1" x14ac:dyDescent="0.45">
      <c r="A45" s="8" t="s">
        <v>143</v>
      </c>
    </row>
    <row r="46" spans="1:1" x14ac:dyDescent="0.45">
      <c r="A46" s="8" t="s">
        <v>144</v>
      </c>
    </row>
    <row r="47" spans="1:1" x14ac:dyDescent="0.45">
      <c r="A47" s="8" t="s">
        <v>145</v>
      </c>
    </row>
    <row r="48" spans="1:1" x14ac:dyDescent="0.45">
      <c r="A48" s="8" t="s">
        <v>146</v>
      </c>
    </row>
    <row r="49" spans="1:1" x14ac:dyDescent="0.45">
      <c r="A49" s="8" t="s">
        <v>147</v>
      </c>
    </row>
    <row r="51" spans="1:1" x14ac:dyDescent="0.45">
      <c r="A51" s="7" t="s">
        <v>148</v>
      </c>
    </row>
    <row r="52" spans="1:1" x14ac:dyDescent="0.45">
      <c r="A52" s="8" t="s">
        <v>149</v>
      </c>
    </row>
    <row r="53" spans="1:1" x14ac:dyDescent="0.45">
      <c r="A53" s="8" t="s">
        <v>150</v>
      </c>
    </row>
    <row r="54" spans="1:1" x14ac:dyDescent="0.45">
      <c r="A54" s="8" t="s">
        <v>151</v>
      </c>
    </row>
    <row r="55" spans="1:1" x14ac:dyDescent="0.45">
      <c r="A55" s="8" t="s">
        <v>152</v>
      </c>
    </row>
    <row r="56" spans="1:1" x14ac:dyDescent="0.45">
      <c r="A56" s="8" t="s">
        <v>153</v>
      </c>
    </row>
    <row r="58" spans="1:1" x14ac:dyDescent="0.45">
      <c r="A58" t="s">
        <v>154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Move Budget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Ian Drummond</cp:lastModifiedBy>
  <dcterms:created xsi:type="dcterms:W3CDTF">2025-09-12T08:08:56Z</dcterms:created>
  <dcterms:modified xsi:type="dcterms:W3CDTF">2025-09-12T08:39:32Z</dcterms:modified>
</cp:coreProperties>
</file>