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be2green-my.sharepoint.com/personal/iand_be2green_com/Documents/Internet Downloads/"/>
    </mc:Choice>
  </mc:AlternateContent>
  <xr:revisionPtr revIDLastSave="144" documentId="11_EB558B8F03D4502237D737E100445B2498DF5091" xr6:coauthVersionLast="47" xr6:coauthVersionMax="47" xr10:uidLastSave="{93DA19F1-8561-457E-AD07-6E464461C333}"/>
  <bookViews>
    <workbookView xWindow="-98" yWindow="-98" windowWidth="21795" windowHeight="13875" xr2:uid="{00000000-000D-0000-FFFF-FFFF00000000}"/>
  </bookViews>
  <sheets>
    <sheet name="Project Dashboard" sheetId="1" r:id="rId1"/>
    <sheet name="Budget" sheetId="2" r:id="rId2"/>
    <sheet name="Checklist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1" l="1"/>
  <c r="J21" i="2"/>
  <c r="J19" i="2"/>
  <c r="J18" i="2"/>
  <c r="J17" i="2"/>
  <c r="J16" i="2"/>
  <c r="J14" i="2"/>
  <c r="J13" i="2"/>
  <c r="J12" i="2"/>
  <c r="I60" i="2"/>
  <c r="G56" i="2"/>
  <c r="J56" i="2" s="1"/>
  <c r="G55" i="2"/>
  <c r="J55" i="2" s="1"/>
  <c r="G54" i="2"/>
  <c r="J54" i="2" s="1"/>
  <c r="G53" i="2"/>
  <c r="J53" i="2" s="1"/>
  <c r="G51" i="2"/>
  <c r="J51" i="2" s="1"/>
  <c r="G50" i="2"/>
  <c r="J50" i="2" s="1"/>
  <c r="G49" i="2"/>
  <c r="J49" i="2" s="1"/>
  <c r="G48" i="2"/>
  <c r="J48" i="2" s="1"/>
  <c r="G46" i="2"/>
  <c r="J46" i="2" s="1"/>
  <c r="G45" i="2"/>
  <c r="J45" i="2" s="1"/>
  <c r="G44" i="2"/>
  <c r="J44" i="2" s="1"/>
  <c r="G43" i="2"/>
  <c r="J43" i="2" s="1"/>
  <c r="G41" i="2"/>
  <c r="J41" i="2" s="1"/>
  <c r="G40" i="2"/>
  <c r="J40" i="2" s="1"/>
  <c r="G39" i="2"/>
  <c r="J39" i="2" s="1"/>
  <c r="G38" i="2"/>
  <c r="J38" i="2" s="1"/>
  <c r="G37" i="2"/>
  <c r="J37" i="2" s="1"/>
  <c r="G35" i="2"/>
  <c r="J35" i="2" s="1"/>
  <c r="G34" i="2"/>
  <c r="J34" i="2" s="1"/>
  <c r="G33" i="2"/>
  <c r="J33" i="2" s="1"/>
  <c r="G32" i="2"/>
  <c r="J32" i="2" s="1"/>
  <c r="G30" i="2"/>
  <c r="J30" i="2" s="1"/>
  <c r="G29" i="2"/>
  <c r="J29" i="2" s="1"/>
  <c r="G28" i="2"/>
  <c r="J28" i="2" s="1"/>
  <c r="G27" i="2"/>
  <c r="J27" i="2" s="1"/>
  <c r="G26" i="2"/>
  <c r="J26" i="2" s="1"/>
  <c r="G24" i="2"/>
  <c r="J24" i="2" s="1"/>
  <c r="G23" i="2"/>
  <c r="J23" i="2" s="1"/>
  <c r="G22" i="2"/>
  <c r="J22" i="2" s="1"/>
  <c r="G21" i="2"/>
  <c r="G19" i="2"/>
  <c r="G18" i="2"/>
  <c r="G17" i="2"/>
  <c r="G16" i="2"/>
  <c r="G14" i="2"/>
  <c r="G13" i="2"/>
  <c r="G12" i="2"/>
  <c r="G11" i="2"/>
  <c r="J11" i="2" s="1"/>
  <c r="G10" i="2"/>
  <c r="J10" i="2" s="1"/>
  <c r="J4" i="2"/>
  <c r="E9" i="1"/>
  <c r="E8" i="1"/>
  <c r="E7" i="1"/>
  <c r="E6" i="1"/>
  <c r="G58" i="2" l="1"/>
  <c r="J58" i="2" s="1"/>
  <c r="G60" i="2" l="1"/>
  <c r="J3" i="2" s="1"/>
  <c r="J5" i="2" l="1"/>
  <c r="J6" i="2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<sst xmlns="http://schemas.openxmlformats.org/spreadsheetml/2006/main" count="412" uniqueCount="261">
  <si>
    <t>PROJECT INFORMATION</t>
  </si>
  <si>
    <t>PROJECT KPIs &amp; STATUS</t>
  </si>
  <si>
    <t>Company/Project Name:</t>
  </si>
  <si>
    <t>[Enter project name]</t>
  </si>
  <si>
    <t>Total Budget:</t>
  </si>
  <si>
    <t>DKK</t>
  </si>
  <si>
    <t>Project Sponsor:</t>
  </si>
  <si>
    <t>[Enter sponsor]</t>
  </si>
  <si>
    <t>Budget Utilization:</t>
  </si>
  <si>
    <t>%</t>
  </si>
  <si>
    <t>PMO Lead:</t>
  </si>
  <si>
    <t>[Enter PMO lead]</t>
  </si>
  <si>
    <t>Tasks Complete:</t>
  </si>
  <si>
    <t>Current Office Size:</t>
  </si>
  <si>
    <t>[m² or employees]</t>
  </si>
  <si>
    <t>High Risk Items:</t>
  </si>
  <si>
    <t>items</t>
  </si>
  <si>
    <t>Target Office Size:</t>
  </si>
  <si>
    <t>Days to Go-Live:</t>
  </si>
  <si>
    <t>days</t>
  </si>
  <si>
    <t>Planned Go-Live Date:</t>
  </si>
  <si>
    <t>[Enter date]</t>
  </si>
  <si>
    <t>Overall Status:</t>
  </si>
  <si>
    <t>On Track</t>
  </si>
  <si>
    <t>status</t>
  </si>
  <si>
    <t>Project Budget Range:</t>
  </si>
  <si>
    <t>[Enter budget in DKK]</t>
  </si>
  <si>
    <t>Risk Profile:</t>
  </si>
  <si>
    <t>[Low/Medium/High/Critical]</t>
  </si>
  <si>
    <t>COMPLEXITY ASSESSMENT</t>
  </si>
  <si>
    <t>FMG SERVICES RECOMMENDATION</t>
  </si>
  <si>
    <t>Number of employees (&gt;500 = High)</t>
  </si>
  <si>
    <t>[Select Yes/No/High/Low]</t>
  </si>
  <si>
    <t>Based on complexity assessment:</t>
  </si>
  <si>
    <t>Multiple locations/floors (Yes/No)</t>
  </si>
  <si>
    <t>• High complexity = Full project management</t>
  </si>
  <si>
    <t>Mission-critical operations (Yes/No)</t>
  </si>
  <si>
    <t>• Medium complexity = Consultancy + key services</t>
  </si>
  <si>
    <t>Complex IT/AV requirements (Yes/No)</t>
  </si>
  <si>
    <t>• Low complexity = Vendor coordination</t>
  </si>
  <si>
    <t>Regulatory/compliance needs (Yes/No)</t>
  </si>
  <si>
    <t>Contact FMG for tailored proposal</t>
  </si>
  <si>
    <t>Tight timeline constraints (Yes/No)</t>
  </si>
  <si>
    <t>CORPORATE RELOCATION BUDGET TEMPLATE</t>
  </si>
  <si>
    <t>BUDGET OVERVIEW</t>
  </si>
  <si>
    <t>Actual Spend:</t>
  </si>
  <si>
    <t>Remaining:</t>
  </si>
  <si>
    <t>Utilization:</t>
  </si>
  <si>
    <t>Kategori</t>
  </si>
  <si>
    <t>Underkategori</t>
  </si>
  <si>
    <t>Beskrivelse</t>
  </si>
  <si>
    <t>Antal</t>
  </si>
  <si>
    <t>Enhedspris (DKK)</t>
  </si>
  <si>
    <t>Subtotal (DKK)</t>
  </si>
  <si>
    <t>Budget Approved</t>
  </si>
  <si>
    <t>Faktisk (DKK)</t>
  </si>
  <si>
    <t>Afvigelse (%)</t>
  </si>
  <si>
    <t>Status</t>
  </si>
  <si>
    <t>Noter</t>
  </si>
  <si>
    <t>A. Governance &amp; Projektledelse</t>
  </si>
  <si>
    <t>Project sponsor tid</t>
  </si>
  <si>
    <t>PMO lead (fuld tid)</t>
  </si>
  <si>
    <t>Styregruppe møder</t>
  </si>
  <si>
    <t>[Enter cost]</t>
  </si>
  <si>
    <t>Governance facilitering</t>
  </si>
  <si>
    <t>Risikostyring</t>
  </si>
  <si>
    <t>B. Strategi &amp; Business Case</t>
  </si>
  <si>
    <t>Workplace consulting</t>
  </si>
  <si>
    <t>Change management strategi</t>
  </si>
  <si>
    <t>Business case udvikling</t>
  </si>
  <si>
    <t>KPI framework</t>
  </si>
  <si>
    <t>C. Inventar &amp; Asset Management</t>
  </si>
  <si>
    <t>Komplet M1 audit</t>
  </si>
  <si>
    <t>QR-kode systemet</t>
  </si>
  <si>
    <t>Asset værdiansættelse</t>
  </si>
  <si>
    <t>Disposition strategi</t>
  </si>
  <si>
    <t>D. IT/AV Infrastructure</t>
  </si>
  <si>
    <t>Network design &amp; installation</t>
  </si>
  <si>
    <t>AV standardisering alle møderum</t>
  </si>
  <si>
    <t>Dark launch testing</t>
  </si>
  <si>
    <t>Cutover orkestrering</t>
  </si>
  <si>
    <t>Rollback procedures</t>
  </si>
  <si>
    <t>E. Byggeri &amp; Indretning</t>
  </si>
  <si>
    <t>Arkitekt &amp; design</t>
  </si>
  <si>
    <t>Bygningstilladelser</t>
  </si>
  <si>
    <t>Contractor coordination</t>
  </si>
  <si>
    <t>Quality assurance</t>
  </si>
  <si>
    <t>F. Logistik &amp; Flytteservice</t>
  </si>
  <si>
    <t>Multi-vendor koordinering</t>
  </si>
  <si>
    <t>Elevator &amp; adgang booking</t>
  </si>
  <si>
    <t>Specialtransport</t>
  </si>
  <si>
    <t>Weekend/aften tillæg</t>
  </si>
  <si>
    <t>Staging faciliteter</t>
  </si>
  <si>
    <t>G. Change Management</t>
  </si>
  <si>
    <t>Leadership training</t>
  </si>
  <si>
    <t>Ambassadør program</t>
  </si>
  <si>
    <t>Communication campaigns</t>
  </si>
  <si>
    <t>Training materialer</t>
  </si>
  <si>
    <t>H. ESG &amp; Bæredygtighed</t>
  </si>
  <si>
    <t>CO₂ beregning &amp; rapport</t>
  </si>
  <si>
    <t>Circular economy strategi</t>
  </si>
  <si>
    <t>Waste audit &amp; dokumentation</t>
  </si>
  <si>
    <t>Sustainability metrics</t>
  </si>
  <si>
    <t>I. Business Continuity</t>
  </si>
  <si>
    <t>Contingency planning</t>
  </si>
  <si>
    <t>Crisis management prep</t>
  </si>
  <si>
    <t>Backup procedures</t>
  </si>
  <si>
    <t>Recovery testing</t>
  </si>
  <si>
    <t>J. Uforudsete &amp; Risiko</t>
  </si>
  <si>
    <t>Kompleksitetsbuffer (15-20%)</t>
  </si>
  <si>
    <t>Category</t>
  </si>
  <si>
    <t>FMG Service</t>
  </si>
  <si>
    <t>T-12 mths</t>
  </si>
  <si>
    <t>Governance</t>
  </si>
  <si>
    <t>Etabler project sponsor og executive backing</t>
  </si>
  <si>
    <t>CEO/COO</t>
  </si>
  <si>
    <t>Planning</t>
  </si>
  <si>
    <t>CRITICAL</t>
  </si>
  <si>
    <t>Executive facilitation</t>
  </si>
  <si>
    <t>Udpeg PMO lead (fuld tid)</t>
  </si>
  <si>
    <t>HR</t>
  </si>
  <si>
    <t>HIGH</t>
  </si>
  <si>
    <t>PMO recruitment</t>
  </si>
  <si>
    <t>Definer styregruppe og mødekadens</t>
  </si>
  <si>
    <t>Sponsor</t>
  </si>
  <si>
    <t>Governance workshop</t>
  </si>
  <si>
    <t>Etabler RACI matrix</t>
  </si>
  <si>
    <t>PMO</t>
  </si>
  <si>
    <t>MED</t>
  </si>
  <si>
    <t>RACI facilitation</t>
  </si>
  <si>
    <t>Opret risiko- og beslutningslog</t>
  </si>
  <si>
    <t>LOW</t>
  </si>
  <si>
    <t>Risk framework</t>
  </si>
  <si>
    <t>T-9 mths</t>
  </si>
  <si>
    <t>Udvikl business case og ROI</t>
  </si>
  <si>
    <t>Finance</t>
  </si>
  <si>
    <t>Business case support</t>
  </si>
  <si>
    <t>Definer hybridprincipper og work modes</t>
  </si>
  <si>
    <t>HR/FM</t>
  </si>
  <si>
    <t>Kortlæg nuværende space utilization</t>
  </si>
  <si>
    <t>FM</t>
  </si>
  <si>
    <t>Space audit</t>
  </si>
  <si>
    <t>Complete inventory audit</t>
  </si>
  <si>
    <t>T-6 mths</t>
  </si>
  <si>
    <t>IT/AV</t>
  </si>
  <si>
    <t>Design network architecture</t>
  </si>
  <si>
    <t>IT</t>
  </si>
  <si>
    <t>IT architecture</t>
  </si>
  <si>
    <t>Definer AV-standarder alle møderum</t>
  </si>
  <si>
    <t>Multi-vendor coordination</t>
  </si>
  <si>
    <t>AV standardization</t>
  </si>
  <si>
    <t>Plan cutover-runbook og testing</t>
  </si>
  <si>
    <t>Cutover planning</t>
  </si>
  <si>
    <t>Procurement</t>
  </si>
  <si>
    <t>Hovedleverandør udbud og kontrakt</t>
  </si>
  <si>
    <t>Vendor management</t>
  </si>
  <si>
    <t>T-3 mths</t>
  </si>
  <si>
    <t>Logistik</t>
  </si>
  <si>
    <t>Book elevatorer og adgang</t>
  </si>
  <si>
    <t>Execution</t>
  </si>
  <si>
    <t>Logistics coordination</t>
  </si>
  <si>
    <t>Koordiner alle flytteleverandører</t>
  </si>
  <si>
    <t>Plan staging og swing space</t>
  </si>
  <si>
    <t>Logistics planning</t>
  </si>
  <si>
    <t>Change</t>
  </si>
  <si>
    <t>Træn alle ledere og managers</t>
  </si>
  <si>
    <t>T-1 mth</t>
  </si>
  <si>
    <t>Communication</t>
  </si>
  <si>
    <t>Launch 6-touchpoint kommunikation</t>
  </si>
  <si>
    <t>Comms</t>
  </si>
  <si>
    <t>Communication packages</t>
  </si>
  <si>
    <t>Forbered Day-1 welcome pakker</t>
  </si>
  <si>
    <t>Welcome packages</t>
  </si>
  <si>
    <t>Testing</t>
  </si>
  <si>
    <t>Gennemfør dark launch testing</t>
  </si>
  <si>
    <t>Dark launch execution</t>
  </si>
  <si>
    <t>Go-Live</t>
  </si>
  <si>
    <t>Command center aktivering</t>
  </si>
  <si>
    <t>Command center</t>
  </si>
  <si>
    <t>Floorwalker deployment</t>
  </si>
  <si>
    <t>HR/IT</t>
  </si>
  <si>
    <t>Floorwalker program</t>
  </si>
  <si>
    <t>Real-time issue resolution</t>
  </si>
  <si>
    <t>Crisis management</t>
  </si>
  <si>
    <t>T+1 mth</t>
  </si>
  <si>
    <t>Stabilization</t>
  </si>
  <si>
    <t>Pulse survey og feedback</t>
  </si>
  <si>
    <t>Complete</t>
  </si>
  <si>
    <t>Survey &amp; analysis</t>
  </si>
  <si>
    <t>Asset register update</t>
  </si>
  <si>
    <t>Asset documentation</t>
  </si>
  <si>
    <t>Lever ESG-rapport og metrics</t>
  </si>
  <si>
    <t>Sustainability</t>
  </si>
  <si>
    <t>Full ESG reporting</t>
  </si>
  <si>
    <t>Project closure og lessons learned</t>
  </si>
  <si>
    <t>Project closure</t>
  </si>
  <si>
    <t>TJEKLISTE FOR VIRKSOMHEDSFLYTNING</t>
  </si>
  <si>
    <t>Fase</t>
  </si>
  <si>
    <t>Opgave</t>
  </si>
  <si>
    <t>Start inventarregistrering</t>
  </si>
  <si>
    <t>Strategi</t>
  </si>
  <si>
    <t>Arbejdsplads</t>
  </si>
  <si>
    <t>Ejer</t>
  </si>
  <si>
    <t>Forfaldsdato</t>
  </si>
  <si>
    <t>Risiko</t>
  </si>
  <si>
    <t>Bemærkninger om kompleksitet</t>
  </si>
  <si>
    <t>Afhængigheder</t>
  </si>
  <si>
    <t>Kræver engagement på C-niveau</t>
  </si>
  <si>
    <t>Har brug for dedikeret ressource</t>
  </si>
  <si>
    <t>Tilpasning af flere interessenter</t>
  </si>
  <si>
    <t>Kortlægning af beslutningsmyndighed</t>
  </si>
  <si>
    <t>Standard skabeloner</t>
  </si>
  <si>
    <t>Kompleks cost-benefit-analyse</t>
  </si>
  <si>
    <t>Konsekvenser for kulturelle ændringer</t>
  </si>
  <si>
    <t>Kompleksitet af dataindsamling</t>
  </si>
  <si>
    <t>Skalering og kompleksitet af aktiver</t>
  </si>
  <si>
    <t>Risiko for forretningskontinuitet</t>
  </si>
  <si>
    <t>Koordinering af flere leverandører</t>
  </si>
  <si>
    <t>Mørk lanceringskompleksitet</t>
  </si>
  <si>
    <t>Orkestrering af flere leverandører</t>
  </si>
  <si>
    <t>Kompleksitet af københavnske tilladelser</t>
  </si>
  <si>
    <t>Optimering af sekvens</t>
  </si>
  <si>
    <t>Optimering af plads og timing</t>
  </si>
  <si>
    <t>Udfordringer med at indføre ændringer</t>
  </si>
  <si>
    <t>Konsistens i budskabet</t>
  </si>
  <si>
    <t>Koordinering af logistik</t>
  </si>
  <si>
    <t>Test af systemintegration</t>
  </si>
  <si>
    <t>Koordinering i realtid</t>
  </si>
  <si>
    <t>Brugersupportens kompleksitet</t>
  </si>
  <si>
    <t>Krisestyring</t>
  </si>
  <si>
    <t>Analyse af svar</t>
  </si>
  <si>
    <t>Færdiggørelse af dokumentation</t>
  </si>
  <si>
    <t>Kompleksitet i CO₂-beregningen</t>
  </si>
  <si>
    <t>Vidensoverførsel</t>
  </si>
  <si>
    <t>Godkendelse af budgettet</t>
  </si>
  <si>
    <t>Tilpasning af ledelsen</t>
  </si>
  <si>
    <t>Beslutninger om infrastruktur</t>
  </si>
  <si>
    <t>Valg af teknologi</t>
  </si>
  <si>
    <t>Klar til netværk</t>
  </si>
  <si>
    <t>Færdiggørelse af krav</t>
  </si>
  <si>
    <t>Bygningsadministration</t>
  </si>
  <si>
    <t>Bekræftelser af kreditorer</t>
  </si>
  <si>
    <t>Ledig plads</t>
  </si>
  <si>
    <t>Parathed til ledelse</t>
  </si>
  <si>
    <t>Godkendelse af indhold</t>
  </si>
  <si>
    <t>Materialer klar</t>
  </si>
  <si>
    <t>Alle systemer klar</t>
  </si>
  <si>
    <t>Alle hold klar</t>
  </si>
  <si>
    <t>Afslutning af træning</t>
  </si>
  <si>
    <t>Procedurer for eskalering</t>
  </si>
  <si>
    <t>Systemets stabilitet</t>
  </si>
  <si>
    <t>Verifikation af lagerbeholdning</t>
  </si>
  <si>
    <t>Dataindsamling</t>
  </si>
  <si>
    <t>Endelig dokumentation</t>
  </si>
  <si>
    <t>SAMLET PROJEKTBUDGET</t>
  </si>
  <si>
    <t>Enhed</t>
  </si>
  <si>
    <t>timer</t>
  </si>
  <si>
    <t>stk</t>
  </si>
  <si>
    <t>N/A</t>
  </si>
  <si>
    <t>DEN ULTIMATIVE GUIDE TIL VIRKSOMHEDSFLYTNING - PROJEKTDASHBOARD</t>
  </si>
  <si>
    <t>Komplet projektstyringsskabelon til flytning af store kontorer - FMG Professional Services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</si>
</sst>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b/>
      <sz val="16"/>
      <color rgb="FF21333E"/>
      <name val="Calibri"/>
    </font>
    <font>
      <i/>
      <sz val="11"/>
      <color rgb="FF838E93"/>
      <name val="Calibri"/>
    </font>
    <font>
      <b/>
      <sz val="10"/>
      <color rgb="FF21333E"/>
      <name val="Calibri"/>
    </font>
    <font>
      <sz val="10"/>
      <name val="Calibri"/>
    </font>
    <font>
      <sz val="10"/>
      <color rgb="FF838E93"/>
      <name val="Calibri"/>
    </font>
    <font>
      <sz val="10"/>
      <color rgb="FF0F6B38"/>
      <name val="Calibri"/>
    </font>
    <font>
      <b/>
      <sz val="11"/>
      <color rgb="FFE7896C"/>
      <name val="Calibri"/>
    </font>
    <font>
      <sz val="10"/>
      <color rgb="FFE7896C"/>
      <name val="Calibri"/>
    </font>
    <font>
      <b/>
      <sz val="14"/>
      <color rgb="FF21333E"/>
      <name val="Calibri"/>
    </font>
    <font>
      <b/>
      <sz val="12"/>
      <color rgb="FFFFFFFF"/>
      <name val="Calibri"/>
    </font>
    <font>
      <b/>
      <sz val="11"/>
      <color rgb="FF21333E"/>
      <name val="Calibri"/>
    </font>
    <font>
      <b/>
      <sz val="12"/>
      <name val="Calibri"/>
    </font>
    <font>
      <b/>
      <sz val="12"/>
      <color rgb="FF0F6B38"/>
      <name val="Calibri"/>
    </font>
    <font>
      <b/>
      <sz val="12"/>
      <color rgb="FFC55A11"/>
      <name val="Calibri"/>
    </font>
    <font>
      <b/>
      <sz val="12"/>
      <color rgb="FF21333E"/>
      <name val="Calibri"/>
    </font>
    <font>
      <u/>
      <sz val="11"/>
      <color theme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2E5"/>
        <bgColor rgb="FFFFF2E5"/>
      </patternFill>
    </fill>
    <fill>
      <patternFill patternType="solid">
        <fgColor rgb="FF21333E"/>
        <bgColor rgb="FF21333E"/>
      </patternFill>
    </fill>
    <fill>
      <patternFill patternType="solid">
        <fgColor rgb="FFE8F1FF"/>
        <bgColor rgb="FFE8F1FF"/>
      </patternFill>
    </fill>
    <fill>
      <patternFill patternType="solid">
        <fgColor rgb="FFFFF2CC"/>
        <bgColor rgb="FFFFF2CC"/>
      </patternFill>
    </fill>
    <fill>
      <patternFill patternType="solid">
        <fgColor rgb="FFFFCCCC"/>
        <bgColor rgb="FFFFCCCC"/>
      </patternFill>
    </fill>
    <fill>
      <patternFill patternType="solid">
        <fgColor rgb="FFFFE5CC"/>
        <bgColor rgb="FFFFE5CC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6" fillId="0" borderId="0" applyNumberFormat="0" applyFill="0" applyBorder="0" applyAlignment="0" applyProtection="0"/>
  </cellStyleXfs>
  <cellXfs count="53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2" borderId="0" xfId="0" applyFont="1" applyFill="1"/>
    <xf numFmtId="0" fontId="8" fillId="2" borderId="0" xfId="0" applyFont="1" applyFill="1"/>
    <xf numFmtId="0" fontId="9" fillId="0" borderId="0" xfId="0" applyFont="1"/>
    <xf numFmtId="0" fontId="15" fillId="0" borderId="0" xfId="0" applyFont="1"/>
    <xf numFmtId="3" fontId="6" fillId="0" borderId="0" xfId="0" applyNumberFormat="1" applyFont="1"/>
    <xf numFmtId="9" fontId="6" fillId="0" borderId="0" xfId="0" applyNumberFormat="1" applyFont="1"/>
    <xf numFmtId="0" fontId="10" fillId="3" borderId="1" xfId="0" applyFont="1" applyFill="1" applyBorder="1"/>
    <xf numFmtId="0" fontId="11" fillId="4" borderId="0" xfId="0" applyFont="1" applyFill="1"/>
    <xf numFmtId="0" fontId="0" fillId="4" borderId="0" xfId="0" applyFill="1"/>
    <xf numFmtId="3" fontId="0" fillId="0" borderId="0" xfId="0" applyNumberFormat="1"/>
    <xf numFmtId="9" fontId="0" fillId="0" borderId="0" xfId="0" applyNumberFormat="1"/>
    <xf numFmtId="0" fontId="12" fillId="0" borderId="0" xfId="0" applyFont="1"/>
    <xf numFmtId="3" fontId="13" fillId="5" borderId="0" xfId="0" applyNumberFormat="1" applyFont="1" applyFill="1"/>
    <xf numFmtId="3" fontId="14" fillId="5" borderId="0" xfId="0" applyNumberFormat="1" applyFont="1" applyFill="1"/>
    <xf numFmtId="0" fontId="1" fillId="0" borderId="0" xfId="0" applyFont="1" applyAlignment="1">
      <alignment horizontal="center"/>
    </xf>
    <xf numFmtId="0" fontId="0" fillId="0" borderId="0" xfId="0"/>
    <xf numFmtId="0" fontId="2" fillId="0" borderId="0" xfId="0" applyFont="1" applyAlignment="1">
      <alignment horizontal="center"/>
    </xf>
    <xf numFmtId="0" fontId="10" fillId="3" borderId="2" xfId="0" applyFont="1" applyFill="1" applyBorder="1"/>
    <xf numFmtId="0" fontId="0" fillId="6" borderId="3" xfId="0" applyFill="1" applyBorder="1"/>
    <xf numFmtId="0" fontId="0" fillId="6" borderId="4" xfId="0" applyFill="1" applyBorder="1"/>
    <xf numFmtId="0" fontId="0" fillId="6" borderId="5" xfId="0" applyFill="1" applyBorder="1"/>
    <xf numFmtId="0" fontId="0" fillId="7" borderId="6" xfId="0" applyFill="1" applyBorder="1"/>
    <xf numFmtId="0" fontId="0" fillId="7" borderId="0" xfId="0" applyFill="1" applyBorder="1"/>
    <xf numFmtId="0" fontId="0" fillId="7" borderId="7" xfId="0" applyFill="1" applyBorder="1"/>
    <xf numFmtId="0" fontId="0" fillId="0" borderId="6" xfId="0" applyBorder="1"/>
    <xf numFmtId="0" fontId="0" fillId="0" borderId="0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7" borderId="3" xfId="0" applyFill="1" applyBorder="1"/>
    <xf numFmtId="0" fontId="0" fillId="7" borderId="4" xfId="0" applyFill="1" applyBorder="1"/>
    <xf numFmtId="0" fontId="0" fillId="7" borderId="5" xfId="0" applyFill="1" applyBorder="1"/>
    <xf numFmtId="0" fontId="0" fillId="7" borderId="8" xfId="0" applyFill="1" applyBorder="1"/>
    <xf numFmtId="0" fontId="0" fillId="7" borderId="9" xfId="0" applyFill="1" applyBorder="1"/>
    <xf numFmtId="0" fontId="0" fillId="7" borderId="10" xfId="0" applyFill="1" applyBorder="1"/>
    <xf numFmtId="0" fontId="0" fillId="6" borderId="6" xfId="0" applyFill="1" applyBorder="1"/>
    <xf numFmtId="0" fontId="0" fillId="6" borderId="0" xfId="0" applyFill="1" applyBorder="1"/>
    <xf numFmtId="0" fontId="0" fillId="6" borderId="7" xfId="0" applyFill="1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6" borderId="8" xfId="0" applyFill="1" applyBorder="1"/>
    <xf numFmtId="0" fontId="0" fillId="6" borderId="9" xfId="0" applyFill="1" applyBorder="1"/>
    <xf numFmtId="0" fontId="0" fillId="6" borderId="10" xfId="0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6" fillId="0" borderId="0" xfId="1" applyFill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22/10/relationships/richValueRel" Target="richData/richValueRel.xml"/><Relationship Id="rId3" Type="http://schemas.openxmlformats.org/officeDocument/2006/relationships/worksheet" Target="worksheets/sheet3.xml"/><Relationship Id="rId7" Type="http://schemas.openxmlformats.org/officeDocument/2006/relationships/sheetMetadata" Target="metadata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17/06/relationships/rdRichValueTypes" Target="richData/rdRichValueTypes.xml"/><Relationship Id="rId5" Type="http://schemas.openxmlformats.org/officeDocument/2006/relationships/styles" Target="styles.xml"/><Relationship Id="rId10" Type="http://schemas.microsoft.com/office/2017/06/relationships/rdRichValueStructure" Target="richData/rdrichvaluestructure.xml"/><Relationship Id="rId4" Type="http://schemas.openxmlformats.org/officeDocument/2006/relationships/theme" Target="theme/theme1.xml"/><Relationship Id="rId9" Type="http://schemas.microsoft.com/office/2017/06/relationships/rdRichValue" Target="richData/rdrichvalue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firstmovergroup.dk/kontakt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481013</xdr:colOff>
      <xdr:row>15</xdr:row>
      <xdr:rowOff>128588</xdr:rowOff>
    </xdr:from>
    <xdr:to>
      <xdr:col>7</xdr:col>
      <xdr:colOff>538162</xdr:colOff>
      <xdr:row>18</xdr:row>
      <xdr:rowOff>4763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6F460BC-F25E-26D4-9C69-1C1FF9CAD684}"/>
            </a:ext>
          </a:extLst>
        </xdr:cNvPr>
        <xdr:cNvSpPr/>
      </xdr:nvSpPr>
      <xdr:spPr>
        <a:xfrm>
          <a:off x="7929563" y="3252788"/>
          <a:ext cx="1843087" cy="4191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 b="1">
              <a:solidFill>
                <a:schemeClr val="tx2"/>
              </a:solidFill>
            </a:rPr>
            <a:t>Kontakt</a:t>
          </a:r>
          <a:endParaRPr lang="en-DK" sz="1100" b="1">
            <a:solidFill>
              <a:schemeClr val="tx2"/>
            </a:solidFill>
          </a:endParaRPr>
        </a:p>
      </xdr:txBody>
    </xdr:sp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3"/>
  <sheetViews>
    <sheetView showGridLines="0" tabSelected="1" workbookViewId="0">
      <selection activeCell="H8" sqref="H8"/>
    </sheetView>
  </sheetViews>
  <sheetFormatPr defaultRowHeight="14.25" x14ac:dyDescent="0.45"/>
  <cols>
    <col min="1" max="1" width="29.265625" bestFit="1" customWidth="1"/>
    <col min="2" max="2" width="25" customWidth="1"/>
    <col min="3" max="3" width="15" customWidth="1"/>
    <col min="4" max="4" width="20" customWidth="1"/>
    <col min="5" max="5" width="15" customWidth="1"/>
    <col min="6" max="6" width="10" customWidth="1"/>
    <col min="7" max="10" width="15" customWidth="1"/>
  </cols>
  <sheetData>
    <row r="1" spans="1:10" ht="39.75" customHeight="1" x14ac:dyDescent="0.45">
      <c r="A1" s="50" t="e" vm="1">
        <v>#VALUE!</v>
      </c>
      <c r="B1" s="50"/>
    </row>
    <row r="2" spans="1:10" ht="21" x14ac:dyDescent="0.65">
      <c r="A2" s="19" t="s">
        <v>259</v>
      </c>
      <c r="B2" s="20"/>
      <c r="C2" s="20"/>
      <c r="D2" s="20"/>
      <c r="E2" s="20"/>
      <c r="F2" s="20"/>
      <c r="G2" s="20"/>
      <c r="H2" s="20"/>
      <c r="I2" s="20"/>
      <c r="J2" s="20"/>
    </row>
    <row r="3" spans="1:10" x14ac:dyDescent="0.45">
      <c r="A3" s="21" t="s">
        <v>260</v>
      </c>
      <c r="B3" s="20"/>
      <c r="C3" s="20"/>
      <c r="D3" s="20"/>
      <c r="E3" s="20"/>
      <c r="F3" s="20"/>
      <c r="G3" s="20"/>
      <c r="H3" s="20"/>
      <c r="I3" s="20"/>
      <c r="J3" s="20"/>
    </row>
    <row r="5" spans="1:10" x14ac:dyDescent="0.45">
      <c r="A5" s="1" t="s">
        <v>0</v>
      </c>
      <c r="D5" s="1" t="s">
        <v>1</v>
      </c>
    </row>
    <row r="6" spans="1:10" x14ac:dyDescent="0.45">
      <c r="A6" s="2" t="s">
        <v>2</v>
      </c>
      <c r="B6" s="3" t="s">
        <v>3</v>
      </c>
      <c r="D6" t="s">
        <v>4</v>
      </c>
      <c r="E6" s="4">
        <f>Budget!G65</f>
        <v>0</v>
      </c>
      <c r="F6" t="s">
        <v>5</v>
      </c>
    </row>
    <row r="7" spans="1:10" x14ac:dyDescent="0.45">
      <c r="A7" s="2" t="s">
        <v>6</v>
      </c>
      <c r="B7" s="3" t="s">
        <v>7</v>
      </c>
      <c r="D7" t="s">
        <v>8</v>
      </c>
      <c r="E7" s="4">
        <f>Budget!I65</f>
        <v>0</v>
      </c>
      <c r="F7" t="s">
        <v>9</v>
      </c>
    </row>
    <row r="8" spans="1:10" x14ac:dyDescent="0.45">
      <c r="A8" s="2" t="s">
        <v>10</v>
      </c>
      <c r="B8" s="3" t="s">
        <v>11</v>
      </c>
      <c r="D8" t="s">
        <v>12</v>
      </c>
      <c r="E8" s="4">
        <f>COUNTIF(Checklist!E:E,"Complete")/COUNTA(Checklist!E5:E45)</f>
        <v>0.14814814814814814</v>
      </c>
      <c r="F8" t="s">
        <v>9</v>
      </c>
    </row>
    <row r="9" spans="1:10" x14ac:dyDescent="0.45">
      <c r="A9" s="2" t="s">
        <v>13</v>
      </c>
      <c r="B9" s="3" t="s">
        <v>14</v>
      </c>
      <c r="D9" t="s">
        <v>15</v>
      </c>
      <c r="E9" s="4">
        <f>COUNTIF(Checklist!G:G,"HIGH")</f>
        <v>12</v>
      </c>
      <c r="F9" t="s">
        <v>16</v>
      </c>
    </row>
    <row r="10" spans="1:10" x14ac:dyDescent="0.45">
      <c r="A10" s="2" t="s">
        <v>17</v>
      </c>
      <c r="B10" s="3" t="s">
        <v>14</v>
      </c>
      <c r="D10" t="s">
        <v>18</v>
      </c>
      <c r="E10" s="4">
        <f ca="1">IFERROR(B11-TODAY(),0)</f>
        <v>0</v>
      </c>
      <c r="F10" t="s">
        <v>19</v>
      </c>
    </row>
    <row r="11" spans="1:10" x14ac:dyDescent="0.45">
      <c r="A11" s="2" t="s">
        <v>20</v>
      </c>
      <c r="B11" s="3" t="s">
        <v>21</v>
      </c>
      <c r="D11" t="s">
        <v>22</v>
      </c>
      <c r="E11" s="4" t="s">
        <v>23</v>
      </c>
      <c r="F11" t="s">
        <v>24</v>
      </c>
    </row>
    <row r="12" spans="1:10" x14ac:dyDescent="0.45">
      <c r="A12" s="2" t="s">
        <v>25</v>
      </c>
      <c r="B12" s="3" t="s">
        <v>26</v>
      </c>
    </row>
    <row r="13" spans="1:10" x14ac:dyDescent="0.45">
      <c r="A13" s="2" t="s">
        <v>27</v>
      </c>
      <c r="B13" s="3" t="s">
        <v>28</v>
      </c>
    </row>
    <row r="15" spans="1:10" x14ac:dyDescent="0.45">
      <c r="A15" s="1" t="s">
        <v>29</v>
      </c>
      <c r="D15" s="5" t="s">
        <v>30</v>
      </c>
    </row>
    <row r="16" spans="1:10" x14ac:dyDescent="0.45">
      <c r="A16" s="2" t="s">
        <v>31</v>
      </c>
      <c r="B16" s="3" t="s">
        <v>32</v>
      </c>
      <c r="D16" s="6" t="s">
        <v>33</v>
      </c>
    </row>
    <row r="17" spans="1:4" x14ac:dyDescent="0.45">
      <c r="A17" s="2" t="s">
        <v>34</v>
      </c>
      <c r="B17" s="3" t="s">
        <v>32</v>
      </c>
      <c r="D17" s="6" t="s">
        <v>35</v>
      </c>
    </row>
    <row r="18" spans="1:4" x14ac:dyDescent="0.45">
      <c r="A18" s="2" t="s">
        <v>36</v>
      </c>
      <c r="B18" s="3" t="s">
        <v>32</v>
      </c>
      <c r="D18" s="6" t="s">
        <v>37</v>
      </c>
    </row>
    <row r="19" spans="1:4" x14ac:dyDescent="0.45">
      <c r="A19" s="2" t="s">
        <v>38</v>
      </c>
      <c r="B19" s="3" t="s">
        <v>32</v>
      </c>
      <c r="D19" s="6" t="s">
        <v>39</v>
      </c>
    </row>
    <row r="20" spans="1:4" x14ac:dyDescent="0.45">
      <c r="A20" s="2" t="s">
        <v>40</v>
      </c>
      <c r="B20" s="3" t="s">
        <v>32</v>
      </c>
      <c r="D20" s="6" t="s">
        <v>41</v>
      </c>
    </row>
    <row r="21" spans="1:4" x14ac:dyDescent="0.45">
      <c r="A21" s="2" t="s">
        <v>42</v>
      </c>
      <c r="B21" s="3" t="s">
        <v>32</v>
      </c>
    </row>
    <row r="23" spans="1:4" x14ac:dyDescent="0.45">
      <c r="D23" s="52"/>
    </row>
  </sheetData>
  <mergeCells count="3">
    <mergeCell ref="A2:J2"/>
    <mergeCell ref="A3:J3"/>
    <mergeCell ref="A1:B1"/>
  </mergeCells>
  <pageMargins left="0.75" right="0.75" top="1" bottom="1" header="0.5" footer="0.5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60"/>
  <sheetViews>
    <sheetView showGridLines="0" zoomScale="80" zoomScaleNormal="80" workbookViewId="0">
      <selection activeCell="F11" sqref="F11"/>
    </sheetView>
  </sheetViews>
  <sheetFormatPr defaultRowHeight="14.25" x14ac:dyDescent="0.45"/>
  <cols>
    <col min="1" max="1" width="29.86328125" customWidth="1"/>
    <col min="2" max="2" width="27.19921875" bestFit="1" customWidth="1"/>
    <col min="3" max="3" width="10.796875" bestFit="1" customWidth="1"/>
    <col min="4" max="4" width="5.73046875" bestFit="1" customWidth="1"/>
    <col min="5" max="5" width="5.73046875" customWidth="1"/>
    <col min="6" max="6" width="16.265625" bestFit="1" customWidth="1"/>
    <col min="7" max="7" width="14.06640625" bestFit="1" customWidth="1"/>
    <col min="8" max="8" width="16.73046875" bestFit="1" customWidth="1"/>
    <col min="9" max="9" width="19.1328125" bestFit="1" customWidth="1"/>
    <col min="10" max="10" width="12.33203125" bestFit="1" customWidth="1"/>
    <col min="11" max="11" width="6.46484375" bestFit="1" customWidth="1"/>
    <col min="12" max="12" width="6.06640625" bestFit="1" customWidth="1"/>
  </cols>
  <sheetData>
    <row r="1" spans="1:12" ht="37.9" customHeight="1" x14ac:dyDescent="0.45">
      <c r="A1" s="51" t="e" vm="1">
        <v>#VALUE!</v>
      </c>
      <c r="B1" s="51"/>
    </row>
    <row r="2" spans="1:12" ht="18" x14ac:dyDescent="0.55000000000000004">
      <c r="A2" s="7" t="s">
        <v>43</v>
      </c>
      <c r="I2" s="8" t="s">
        <v>44</v>
      </c>
    </row>
    <row r="3" spans="1:12" x14ac:dyDescent="0.45">
      <c r="I3" t="s">
        <v>4</v>
      </c>
      <c r="J3" s="9">
        <f>G60</f>
        <v>0</v>
      </c>
    </row>
    <row r="4" spans="1:12" x14ac:dyDescent="0.45">
      <c r="I4" t="s">
        <v>45</v>
      </c>
      <c r="J4" s="9">
        <f>SUM(I9:I58)</f>
        <v>0</v>
      </c>
    </row>
    <row r="5" spans="1:12" x14ac:dyDescent="0.45">
      <c r="I5" t="s">
        <v>46</v>
      </c>
      <c r="J5" s="9">
        <f>J3-J4</f>
        <v>0</v>
      </c>
    </row>
    <row r="6" spans="1:12" x14ac:dyDescent="0.45">
      <c r="I6" t="s">
        <v>47</v>
      </c>
      <c r="J6" s="10">
        <f>IF(J3=0,0,J4/J3)</f>
        <v>0</v>
      </c>
    </row>
    <row r="8" spans="1:12" ht="15.75" x14ac:dyDescent="0.5">
      <c r="A8" s="11" t="s">
        <v>48</v>
      </c>
      <c r="B8" s="11" t="s">
        <v>49</v>
      </c>
      <c r="C8" s="11" t="s">
        <v>50</v>
      </c>
      <c r="D8" s="11" t="s">
        <v>51</v>
      </c>
      <c r="E8" s="11" t="s">
        <v>255</v>
      </c>
      <c r="F8" s="11" t="s">
        <v>52</v>
      </c>
      <c r="G8" s="11" t="s">
        <v>53</v>
      </c>
      <c r="H8" s="11" t="s">
        <v>54</v>
      </c>
      <c r="I8" s="11" t="s">
        <v>55</v>
      </c>
      <c r="J8" s="11" t="s">
        <v>56</v>
      </c>
      <c r="K8" s="11" t="s">
        <v>57</v>
      </c>
      <c r="L8" s="11" t="s">
        <v>58</v>
      </c>
    </row>
    <row r="9" spans="1:12" x14ac:dyDescent="0.45">
      <c r="A9" s="12" t="s">
        <v>59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</row>
    <row r="10" spans="1:12" x14ac:dyDescent="0.45">
      <c r="B10" t="s">
        <v>60</v>
      </c>
      <c r="D10">
        <v>1</v>
      </c>
      <c r="E10" t="s">
        <v>256</v>
      </c>
      <c r="F10" t="s">
        <v>63</v>
      </c>
      <c r="G10" s="14">
        <f>IF(AND(D10&gt;0,ISNUMBER(F10)),D10*F10,0)</f>
        <v>0</v>
      </c>
      <c r="J10" s="15">
        <f t="shared" ref="J10:J11" si="0">IFERROR((I10-G10)/G10,0)</f>
        <v>0</v>
      </c>
    </row>
    <row r="11" spans="1:12" x14ac:dyDescent="0.45">
      <c r="B11" t="s">
        <v>61</v>
      </c>
      <c r="D11">
        <v>1</v>
      </c>
      <c r="E11" t="s">
        <v>256</v>
      </c>
      <c r="F11" t="s">
        <v>63</v>
      </c>
      <c r="G11" s="14">
        <f>IF(AND(D11&gt;0,ISNUMBER(F11)),D11*F11,0)</f>
        <v>0</v>
      </c>
      <c r="J11" s="15">
        <f t="shared" si="0"/>
        <v>0</v>
      </c>
    </row>
    <row r="12" spans="1:12" x14ac:dyDescent="0.45">
      <c r="B12" t="s">
        <v>62</v>
      </c>
      <c r="D12">
        <v>1</v>
      </c>
      <c r="E12" t="s">
        <v>257</v>
      </c>
      <c r="F12" t="s">
        <v>63</v>
      </c>
      <c r="G12" s="14">
        <f>IF(AND(D12&gt;0,ISNUMBER(F12)),D12*F12,0)</f>
        <v>0</v>
      </c>
      <c r="J12" s="15">
        <f>IFERROR((I12-G12)/G12,0)</f>
        <v>0</v>
      </c>
    </row>
    <row r="13" spans="1:12" x14ac:dyDescent="0.45">
      <c r="B13" t="s">
        <v>64</v>
      </c>
      <c r="D13">
        <v>1</v>
      </c>
      <c r="E13" t="s">
        <v>257</v>
      </c>
      <c r="F13" t="s">
        <v>63</v>
      </c>
      <c r="G13" s="14">
        <f>IF(AND(D13&gt;0,ISNUMBER(F13)),D13*F13,0)</f>
        <v>0</v>
      </c>
      <c r="J13" s="15">
        <f t="shared" ref="J13:J14" si="1">IFERROR((I13-G13)/G13,0)</f>
        <v>0</v>
      </c>
    </row>
    <row r="14" spans="1:12" x14ac:dyDescent="0.45">
      <c r="B14" t="s">
        <v>65</v>
      </c>
      <c r="D14">
        <v>1</v>
      </c>
      <c r="E14" t="s">
        <v>257</v>
      </c>
      <c r="F14" t="s">
        <v>63</v>
      </c>
      <c r="G14" s="14">
        <f>IF(AND(D14&gt;0,ISNUMBER(F14)),D14*F14,0)</f>
        <v>0</v>
      </c>
      <c r="J14" s="15">
        <f t="shared" si="1"/>
        <v>0</v>
      </c>
    </row>
    <row r="15" spans="1:12" x14ac:dyDescent="0.45">
      <c r="A15" s="12" t="s">
        <v>66</v>
      </c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</row>
    <row r="16" spans="1:12" x14ac:dyDescent="0.45">
      <c r="B16" t="s">
        <v>67</v>
      </c>
      <c r="D16">
        <v>1</v>
      </c>
      <c r="E16" t="s">
        <v>257</v>
      </c>
      <c r="F16" t="s">
        <v>63</v>
      </c>
      <c r="G16" s="14">
        <f>IF(AND(D16&gt;0,ISNUMBER(F16)),D16*F16,0)</f>
        <v>0</v>
      </c>
      <c r="J16" s="15">
        <f t="shared" ref="J16:J19" si="2">IFERROR((I16-G16)/G16,0)</f>
        <v>0</v>
      </c>
    </row>
    <row r="17" spans="1:12" x14ac:dyDescent="0.45">
      <c r="B17" t="s">
        <v>68</v>
      </c>
      <c r="D17">
        <v>1</v>
      </c>
      <c r="E17" t="s">
        <v>257</v>
      </c>
      <c r="F17" t="s">
        <v>63</v>
      </c>
      <c r="G17" s="14">
        <f>IF(AND(D17&gt;0,ISNUMBER(F17)),D17*F17,0)</f>
        <v>0</v>
      </c>
      <c r="J17" s="15">
        <f t="shared" si="2"/>
        <v>0</v>
      </c>
    </row>
    <row r="18" spans="1:12" x14ac:dyDescent="0.45">
      <c r="B18" t="s">
        <v>69</v>
      </c>
      <c r="D18">
        <v>1</v>
      </c>
      <c r="E18" t="s">
        <v>257</v>
      </c>
      <c r="F18" t="s">
        <v>63</v>
      </c>
      <c r="G18" s="14">
        <f>IF(AND(D18&gt;0,ISNUMBER(F18)),D18*F18,0)</f>
        <v>0</v>
      </c>
      <c r="J18" s="15">
        <f t="shared" si="2"/>
        <v>0</v>
      </c>
    </row>
    <row r="19" spans="1:12" x14ac:dyDescent="0.45">
      <c r="B19" t="s">
        <v>70</v>
      </c>
      <c r="D19">
        <v>1</v>
      </c>
      <c r="E19" t="s">
        <v>257</v>
      </c>
      <c r="F19" t="s">
        <v>63</v>
      </c>
      <c r="G19" s="14">
        <f>IF(AND(D19&gt;0,ISNUMBER(F19)),D19*F19,0)</f>
        <v>0</v>
      </c>
      <c r="J19" s="15">
        <f t="shared" si="2"/>
        <v>0</v>
      </c>
    </row>
    <row r="20" spans="1:12" x14ac:dyDescent="0.45">
      <c r="A20" s="12" t="s">
        <v>71</v>
      </c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</row>
    <row r="21" spans="1:12" x14ac:dyDescent="0.45">
      <c r="B21" t="s">
        <v>72</v>
      </c>
      <c r="D21">
        <v>1</v>
      </c>
      <c r="E21" t="s">
        <v>257</v>
      </c>
      <c r="F21" t="s">
        <v>63</v>
      </c>
      <c r="G21" s="14">
        <f>IF(AND(D21&gt;0,ISNUMBER(F21)),D21*F21,0)</f>
        <v>0</v>
      </c>
      <c r="J21" s="15">
        <f t="shared" ref="J21:J24" si="3">IFERROR((I21-G21)/G21,0)</f>
        <v>0</v>
      </c>
    </row>
    <row r="22" spans="1:12" x14ac:dyDescent="0.45">
      <c r="B22" t="s">
        <v>73</v>
      </c>
      <c r="D22">
        <v>1</v>
      </c>
      <c r="E22" t="s">
        <v>257</v>
      </c>
      <c r="F22" t="s">
        <v>63</v>
      </c>
      <c r="G22" s="14">
        <f>IF(AND(D22&gt;0,ISNUMBER(F22)),D22*F22,0)</f>
        <v>0</v>
      </c>
      <c r="J22" s="15">
        <f t="shared" si="3"/>
        <v>0</v>
      </c>
    </row>
    <row r="23" spans="1:12" x14ac:dyDescent="0.45">
      <c r="B23" t="s">
        <v>74</v>
      </c>
      <c r="D23">
        <v>1</v>
      </c>
      <c r="E23" t="s">
        <v>257</v>
      </c>
      <c r="F23" t="s">
        <v>63</v>
      </c>
      <c r="G23" s="14">
        <f>IF(AND(D23&gt;0,ISNUMBER(F23)),D23*F23,0)</f>
        <v>0</v>
      </c>
      <c r="J23" s="15">
        <f t="shared" si="3"/>
        <v>0</v>
      </c>
    </row>
    <row r="24" spans="1:12" x14ac:dyDescent="0.45">
      <c r="B24" t="s">
        <v>75</v>
      </c>
      <c r="D24">
        <v>1</v>
      </c>
      <c r="E24" t="s">
        <v>257</v>
      </c>
      <c r="F24" t="s">
        <v>63</v>
      </c>
      <c r="G24" s="14">
        <f>IF(AND(D24&gt;0,ISNUMBER(F24)),D24*F24,0)</f>
        <v>0</v>
      </c>
      <c r="J24" s="15">
        <f t="shared" si="3"/>
        <v>0</v>
      </c>
    </row>
    <row r="25" spans="1:12" x14ac:dyDescent="0.45">
      <c r="A25" s="12" t="s">
        <v>76</v>
      </c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</row>
    <row r="26" spans="1:12" x14ac:dyDescent="0.45">
      <c r="B26" t="s">
        <v>77</v>
      </c>
      <c r="D26">
        <v>1</v>
      </c>
      <c r="E26" t="s">
        <v>257</v>
      </c>
      <c r="F26" t="s">
        <v>63</v>
      </c>
      <c r="G26" s="14">
        <f>IF(AND(D26&gt;0,ISNUMBER(F26)),D26*F26,0)</f>
        <v>0</v>
      </c>
      <c r="J26" s="15">
        <f>IFERROR((I26-G26)/G26,0)</f>
        <v>0</v>
      </c>
    </row>
    <row r="27" spans="1:12" x14ac:dyDescent="0.45">
      <c r="B27" t="s">
        <v>78</v>
      </c>
      <c r="D27">
        <v>1</v>
      </c>
      <c r="E27" t="s">
        <v>257</v>
      </c>
      <c r="F27" t="s">
        <v>63</v>
      </c>
      <c r="G27" s="14">
        <f>IF(AND(D27&gt;0,ISNUMBER(F27)),D27*F27,0)</f>
        <v>0</v>
      </c>
      <c r="J27" s="15">
        <f t="shared" ref="J27:J30" si="4">IFERROR((I27-G27)/G27,0)</f>
        <v>0</v>
      </c>
    </row>
    <row r="28" spans="1:12" x14ac:dyDescent="0.45">
      <c r="B28" t="s">
        <v>79</v>
      </c>
      <c r="D28">
        <v>1</v>
      </c>
      <c r="E28" t="s">
        <v>257</v>
      </c>
      <c r="F28" t="s">
        <v>63</v>
      </c>
      <c r="G28" s="14">
        <f>IF(AND(D28&gt;0,ISNUMBER(F28)),D28*F28,0)</f>
        <v>0</v>
      </c>
      <c r="J28" s="15">
        <f t="shared" si="4"/>
        <v>0</v>
      </c>
    </row>
    <row r="29" spans="1:12" x14ac:dyDescent="0.45">
      <c r="B29" t="s">
        <v>80</v>
      </c>
      <c r="D29">
        <v>1</v>
      </c>
      <c r="E29" t="s">
        <v>257</v>
      </c>
      <c r="F29" t="s">
        <v>63</v>
      </c>
      <c r="G29" s="14">
        <f>IF(AND(D29&gt;0,ISNUMBER(F29)),D29*F29,0)</f>
        <v>0</v>
      </c>
      <c r="J29" s="15">
        <f t="shared" si="4"/>
        <v>0</v>
      </c>
    </row>
    <row r="30" spans="1:12" x14ac:dyDescent="0.45">
      <c r="B30" t="s">
        <v>81</v>
      </c>
      <c r="D30">
        <v>1</v>
      </c>
      <c r="E30" t="s">
        <v>257</v>
      </c>
      <c r="F30" t="s">
        <v>63</v>
      </c>
      <c r="G30" s="14">
        <f>IF(AND(D30&gt;0,ISNUMBER(F30)),D30*F30,0)</f>
        <v>0</v>
      </c>
      <c r="J30" s="15">
        <f t="shared" si="4"/>
        <v>0</v>
      </c>
    </row>
    <row r="31" spans="1:12" x14ac:dyDescent="0.45">
      <c r="A31" s="12" t="s">
        <v>82</v>
      </c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</row>
    <row r="32" spans="1:12" x14ac:dyDescent="0.45">
      <c r="B32" t="s">
        <v>83</v>
      </c>
      <c r="D32">
        <v>1</v>
      </c>
      <c r="E32" t="s">
        <v>257</v>
      </c>
      <c r="F32" t="s">
        <v>63</v>
      </c>
      <c r="G32" s="14">
        <f>IF(AND(D32&gt;0,ISNUMBER(F32)),D32*F32,0)</f>
        <v>0</v>
      </c>
      <c r="J32" s="15">
        <f t="shared" ref="J32:J35" si="5">IFERROR((I32-G32)/G32,0)</f>
        <v>0</v>
      </c>
    </row>
    <row r="33" spans="1:12" x14ac:dyDescent="0.45">
      <c r="B33" t="s">
        <v>84</v>
      </c>
      <c r="D33">
        <v>1</v>
      </c>
      <c r="E33" t="s">
        <v>257</v>
      </c>
      <c r="F33" t="s">
        <v>63</v>
      </c>
      <c r="G33" s="14">
        <f>IF(AND(D33&gt;0,ISNUMBER(F33)),D33*F33,0)</f>
        <v>0</v>
      </c>
      <c r="J33" s="15">
        <f t="shared" si="5"/>
        <v>0</v>
      </c>
    </row>
    <row r="34" spans="1:12" x14ac:dyDescent="0.45">
      <c r="B34" t="s">
        <v>85</v>
      </c>
      <c r="D34">
        <v>1</v>
      </c>
      <c r="E34" t="s">
        <v>257</v>
      </c>
      <c r="F34" t="s">
        <v>63</v>
      </c>
      <c r="G34" s="14">
        <f>IF(AND(D34&gt;0,ISNUMBER(F34)),D34*F34,0)</f>
        <v>0</v>
      </c>
      <c r="J34" s="15">
        <f t="shared" si="5"/>
        <v>0</v>
      </c>
    </row>
    <row r="35" spans="1:12" x14ac:dyDescent="0.45">
      <c r="B35" t="s">
        <v>86</v>
      </c>
      <c r="D35">
        <v>1</v>
      </c>
      <c r="E35" t="s">
        <v>257</v>
      </c>
      <c r="F35" t="s">
        <v>63</v>
      </c>
      <c r="G35" s="14">
        <f>IF(AND(D35&gt;0,ISNUMBER(F35)),D35*F35,0)</f>
        <v>0</v>
      </c>
      <c r="J35" s="15">
        <f t="shared" si="5"/>
        <v>0</v>
      </c>
    </row>
    <row r="36" spans="1:12" x14ac:dyDescent="0.45">
      <c r="A36" s="12" t="s">
        <v>87</v>
      </c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</row>
    <row r="37" spans="1:12" x14ac:dyDescent="0.45">
      <c r="B37" t="s">
        <v>88</v>
      </c>
      <c r="D37">
        <v>1</v>
      </c>
      <c r="E37" t="s">
        <v>257</v>
      </c>
      <c r="F37" t="s">
        <v>63</v>
      </c>
      <c r="G37" s="14">
        <f>IF(AND(D37&gt;0,ISNUMBER(F37)),D37*F37,0)</f>
        <v>0</v>
      </c>
      <c r="J37" s="15">
        <f t="shared" ref="J37:J41" si="6">IFERROR((I37-G37)/G37,0)</f>
        <v>0</v>
      </c>
    </row>
    <row r="38" spans="1:12" x14ac:dyDescent="0.45">
      <c r="B38" t="s">
        <v>89</v>
      </c>
      <c r="D38">
        <v>1</v>
      </c>
      <c r="E38" t="s">
        <v>257</v>
      </c>
      <c r="F38" t="s">
        <v>63</v>
      </c>
      <c r="G38" s="14">
        <f>IF(AND(D38&gt;0,ISNUMBER(F38)),D38*F38,0)</f>
        <v>0</v>
      </c>
      <c r="J38" s="15">
        <f t="shared" si="6"/>
        <v>0</v>
      </c>
    </row>
    <row r="39" spans="1:12" x14ac:dyDescent="0.45">
      <c r="B39" t="s">
        <v>90</v>
      </c>
      <c r="D39">
        <v>1</v>
      </c>
      <c r="E39" t="s">
        <v>257</v>
      </c>
      <c r="F39" t="s">
        <v>63</v>
      </c>
      <c r="G39" s="14">
        <f>IF(AND(D39&gt;0,ISNUMBER(F39)),D39*F39,0)</f>
        <v>0</v>
      </c>
      <c r="J39" s="15">
        <f t="shared" si="6"/>
        <v>0</v>
      </c>
    </row>
    <row r="40" spans="1:12" x14ac:dyDescent="0.45">
      <c r="B40" t="s">
        <v>91</v>
      </c>
      <c r="D40">
        <v>1</v>
      </c>
      <c r="E40" t="s">
        <v>257</v>
      </c>
      <c r="F40" t="s">
        <v>63</v>
      </c>
      <c r="G40" s="14">
        <f>IF(AND(D40&gt;0,ISNUMBER(F40)),D40*F40,0)</f>
        <v>0</v>
      </c>
      <c r="J40" s="15">
        <f t="shared" si="6"/>
        <v>0</v>
      </c>
    </row>
    <row r="41" spans="1:12" x14ac:dyDescent="0.45">
      <c r="B41" t="s">
        <v>92</v>
      </c>
      <c r="D41">
        <v>1</v>
      </c>
      <c r="E41" t="s">
        <v>257</v>
      </c>
      <c r="F41" t="s">
        <v>63</v>
      </c>
      <c r="G41" s="14">
        <f>IF(AND(D41&gt;0,ISNUMBER(F41)),D41*F41,0)</f>
        <v>0</v>
      </c>
      <c r="J41" s="15">
        <f t="shared" si="6"/>
        <v>0</v>
      </c>
    </row>
    <row r="42" spans="1:12" x14ac:dyDescent="0.45">
      <c r="A42" s="12" t="s">
        <v>93</v>
      </c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</row>
    <row r="43" spans="1:12" x14ac:dyDescent="0.45">
      <c r="B43" t="s">
        <v>94</v>
      </c>
      <c r="D43">
        <v>1</v>
      </c>
      <c r="E43" t="s">
        <v>257</v>
      </c>
      <c r="F43" t="s">
        <v>63</v>
      </c>
      <c r="G43" s="14">
        <f>IF(AND(D43&gt;0,ISNUMBER(F43)),D43*F43,0)</f>
        <v>0</v>
      </c>
      <c r="J43" s="15">
        <f t="shared" ref="J43:J46" si="7">IFERROR((I43-G43)/G43,0)</f>
        <v>0</v>
      </c>
    </row>
    <row r="44" spans="1:12" x14ac:dyDescent="0.45">
      <c r="B44" t="s">
        <v>95</v>
      </c>
      <c r="D44">
        <v>1</v>
      </c>
      <c r="E44" t="s">
        <v>257</v>
      </c>
      <c r="F44" t="s">
        <v>63</v>
      </c>
      <c r="G44" s="14">
        <f>IF(AND(D44&gt;0,ISNUMBER(F44)),D44*F44,0)</f>
        <v>0</v>
      </c>
      <c r="J44" s="15">
        <f t="shared" si="7"/>
        <v>0</v>
      </c>
    </row>
    <row r="45" spans="1:12" x14ac:dyDescent="0.45">
      <c r="B45" t="s">
        <v>96</v>
      </c>
      <c r="D45">
        <v>1</v>
      </c>
      <c r="E45" t="s">
        <v>257</v>
      </c>
      <c r="F45" t="s">
        <v>63</v>
      </c>
      <c r="G45" s="14">
        <f>IF(AND(D45&gt;0,ISNUMBER(F45)),D45*F45,0)</f>
        <v>0</v>
      </c>
      <c r="J45" s="15">
        <f t="shared" si="7"/>
        <v>0</v>
      </c>
    </row>
    <row r="46" spans="1:12" x14ac:dyDescent="0.45">
      <c r="B46" t="s">
        <v>97</v>
      </c>
      <c r="D46">
        <v>1</v>
      </c>
      <c r="E46" t="s">
        <v>257</v>
      </c>
      <c r="F46" t="s">
        <v>63</v>
      </c>
      <c r="G46" s="14">
        <f>IF(AND(D46&gt;0,ISNUMBER(F46)),D46*F46,0)</f>
        <v>0</v>
      </c>
      <c r="J46" s="15">
        <f t="shared" si="7"/>
        <v>0</v>
      </c>
    </row>
    <row r="47" spans="1:12" x14ac:dyDescent="0.45">
      <c r="A47" s="12" t="s">
        <v>98</v>
      </c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</row>
    <row r="48" spans="1:12" x14ac:dyDescent="0.45">
      <c r="B48" t="s">
        <v>99</v>
      </c>
      <c r="D48">
        <v>1</v>
      </c>
      <c r="E48" t="s">
        <v>257</v>
      </c>
      <c r="F48" t="s">
        <v>63</v>
      </c>
      <c r="G48" s="14">
        <f>IF(AND(D48&gt;0,ISNUMBER(F48)),D48*F48,0)</f>
        <v>0</v>
      </c>
      <c r="J48" s="15">
        <f t="shared" ref="J48:J51" si="8">IFERROR((I48-G48)/G48,0)</f>
        <v>0</v>
      </c>
    </row>
    <row r="49" spans="1:12" x14ac:dyDescent="0.45">
      <c r="B49" t="s">
        <v>100</v>
      </c>
      <c r="D49">
        <v>1</v>
      </c>
      <c r="E49" t="s">
        <v>257</v>
      </c>
      <c r="F49" t="s">
        <v>63</v>
      </c>
      <c r="G49" s="14">
        <f>IF(AND(D49&gt;0,ISNUMBER(F49)),D49*F49,0)</f>
        <v>0</v>
      </c>
      <c r="J49" s="15">
        <f t="shared" si="8"/>
        <v>0</v>
      </c>
    </row>
    <row r="50" spans="1:12" x14ac:dyDescent="0.45">
      <c r="B50" t="s">
        <v>101</v>
      </c>
      <c r="D50">
        <v>1</v>
      </c>
      <c r="E50" t="s">
        <v>257</v>
      </c>
      <c r="F50" t="s">
        <v>63</v>
      </c>
      <c r="G50" s="14">
        <f>IF(AND(D50&gt;0,ISNUMBER(F50)),D50*F50,0)</f>
        <v>0</v>
      </c>
      <c r="J50" s="15">
        <f t="shared" si="8"/>
        <v>0</v>
      </c>
    </row>
    <row r="51" spans="1:12" x14ac:dyDescent="0.45">
      <c r="B51" t="s">
        <v>102</v>
      </c>
      <c r="D51">
        <v>1</v>
      </c>
      <c r="E51" t="s">
        <v>257</v>
      </c>
      <c r="F51" t="s">
        <v>63</v>
      </c>
      <c r="G51" s="14">
        <f>IF(AND(D51&gt;0,ISNUMBER(F51)),D51*F51,0)</f>
        <v>0</v>
      </c>
      <c r="J51" s="15">
        <f t="shared" si="8"/>
        <v>0</v>
      </c>
    </row>
    <row r="52" spans="1:12" x14ac:dyDescent="0.45">
      <c r="A52" s="12" t="s">
        <v>103</v>
      </c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</row>
    <row r="53" spans="1:12" x14ac:dyDescent="0.45">
      <c r="B53" t="s">
        <v>104</v>
      </c>
      <c r="D53">
        <v>1</v>
      </c>
      <c r="E53" t="s">
        <v>257</v>
      </c>
      <c r="F53" t="s">
        <v>63</v>
      </c>
      <c r="G53" s="14">
        <f>IF(AND(D53&gt;0,ISNUMBER(F53)),D53*F53,0)</f>
        <v>0</v>
      </c>
      <c r="J53" s="15">
        <f t="shared" ref="J53:J56" si="9">IFERROR((I53-G53)/G53,0)</f>
        <v>0</v>
      </c>
    </row>
    <row r="54" spans="1:12" x14ac:dyDescent="0.45">
      <c r="B54" t="s">
        <v>105</v>
      </c>
      <c r="D54">
        <v>1</v>
      </c>
      <c r="E54" t="s">
        <v>257</v>
      </c>
      <c r="F54" t="s">
        <v>63</v>
      </c>
      <c r="G54" s="14">
        <f>IF(AND(D54&gt;0,ISNUMBER(F54)),D54*F54,0)</f>
        <v>0</v>
      </c>
      <c r="J54" s="15">
        <f t="shared" si="9"/>
        <v>0</v>
      </c>
    </row>
    <row r="55" spans="1:12" x14ac:dyDescent="0.45">
      <c r="B55" t="s">
        <v>106</v>
      </c>
      <c r="D55">
        <v>1</v>
      </c>
      <c r="E55" t="s">
        <v>257</v>
      </c>
      <c r="F55" t="s">
        <v>63</v>
      </c>
      <c r="G55" s="14">
        <f>IF(AND(D55&gt;0,ISNUMBER(F55)),D55*F55,0)</f>
        <v>0</v>
      </c>
      <c r="J55" s="15">
        <f t="shared" si="9"/>
        <v>0</v>
      </c>
    </row>
    <row r="56" spans="1:12" x14ac:dyDescent="0.45">
      <c r="B56" t="s">
        <v>107</v>
      </c>
      <c r="D56">
        <v>1</v>
      </c>
      <c r="E56" t="s">
        <v>257</v>
      </c>
      <c r="F56" t="s">
        <v>63</v>
      </c>
      <c r="G56" s="14">
        <f>IF(AND(D56&gt;0,ISNUMBER(F56)),D56*F56,0)</f>
        <v>0</v>
      </c>
      <c r="J56" s="15">
        <f t="shared" si="9"/>
        <v>0</v>
      </c>
    </row>
    <row r="57" spans="1:12" x14ac:dyDescent="0.45">
      <c r="A57" s="12" t="s">
        <v>108</v>
      </c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</row>
    <row r="58" spans="1:12" x14ac:dyDescent="0.45">
      <c r="B58" t="s">
        <v>109</v>
      </c>
      <c r="D58">
        <v>15</v>
      </c>
      <c r="E58" t="s">
        <v>9</v>
      </c>
      <c r="F58" t="s">
        <v>258</v>
      </c>
      <c r="G58" s="14">
        <f>ROUND(SUM(G9:G57)*D58%,0)</f>
        <v>0</v>
      </c>
      <c r="J58" s="15">
        <f>IFERROR((I58-G58)/G58,0)</f>
        <v>0</v>
      </c>
    </row>
    <row r="60" spans="1:12" ht="15.75" x14ac:dyDescent="0.5">
      <c r="A60" s="16" t="s">
        <v>254</v>
      </c>
      <c r="G60" s="17">
        <f>SUM(G9:G58)</f>
        <v>0</v>
      </c>
      <c r="I60" s="18">
        <f>SUM(I9:I58)</f>
        <v>0</v>
      </c>
    </row>
  </sheetData>
  <mergeCells count="1">
    <mergeCell ref="A1:B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31"/>
  <sheetViews>
    <sheetView showGridLines="0" workbookViewId="0">
      <selection activeCell="J31" sqref="J31"/>
    </sheetView>
  </sheetViews>
  <sheetFormatPr defaultRowHeight="14.25" x14ac:dyDescent="0.45"/>
  <cols>
    <col min="1" max="1" width="10" customWidth="1"/>
    <col min="2" max="2" width="15" customWidth="1"/>
    <col min="3" max="3" width="35" customWidth="1"/>
    <col min="4" max="4" width="12" customWidth="1"/>
    <col min="5" max="5" width="10" customWidth="1"/>
    <col min="6" max="6" width="12" customWidth="1"/>
    <col min="7" max="7" width="8" customWidth="1"/>
    <col min="8" max="8" width="29.3984375" bestFit="1" customWidth="1"/>
    <col min="9" max="9" width="21.06640625" bestFit="1" customWidth="1"/>
    <col min="10" max="10" width="20" customWidth="1"/>
  </cols>
  <sheetData>
    <row r="1" spans="1:10" ht="36" customHeight="1" x14ac:dyDescent="0.45">
      <c r="A1" s="50" t="e" vm="1">
        <v>#VALUE!</v>
      </c>
      <c r="B1" s="50"/>
    </row>
    <row r="2" spans="1:10" ht="18" x14ac:dyDescent="0.55000000000000004">
      <c r="A2" s="7" t="s">
        <v>196</v>
      </c>
    </row>
    <row r="4" spans="1:10" ht="16.149999999999999" thickBot="1" x14ac:dyDescent="0.55000000000000004">
      <c r="A4" s="22" t="s">
        <v>197</v>
      </c>
      <c r="B4" s="22" t="s">
        <v>110</v>
      </c>
      <c r="C4" s="22" t="s">
        <v>198</v>
      </c>
      <c r="D4" s="22" t="s">
        <v>202</v>
      </c>
      <c r="E4" s="22" t="s">
        <v>57</v>
      </c>
      <c r="F4" s="22" t="s">
        <v>203</v>
      </c>
      <c r="G4" s="22" t="s">
        <v>204</v>
      </c>
      <c r="H4" s="22" t="s">
        <v>205</v>
      </c>
      <c r="I4" s="22" t="s">
        <v>206</v>
      </c>
      <c r="J4" s="22" t="s">
        <v>111</v>
      </c>
    </row>
    <row r="5" spans="1:10" x14ac:dyDescent="0.45">
      <c r="A5" s="23" t="s">
        <v>112</v>
      </c>
      <c r="B5" s="24" t="s">
        <v>113</v>
      </c>
      <c r="C5" s="24" t="s">
        <v>114</v>
      </c>
      <c r="D5" s="24" t="s">
        <v>115</v>
      </c>
      <c r="E5" s="24" t="s">
        <v>116</v>
      </c>
      <c r="F5" s="24"/>
      <c r="G5" s="24" t="s">
        <v>117</v>
      </c>
      <c r="H5" s="24" t="s">
        <v>207</v>
      </c>
      <c r="I5" s="24"/>
      <c r="J5" s="25" t="s">
        <v>118</v>
      </c>
    </row>
    <row r="6" spans="1:10" x14ac:dyDescent="0.45">
      <c r="A6" s="26"/>
      <c r="B6" s="27"/>
      <c r="C6" s="27" t="s">
        <v>119</v>
      </c>
      <c r="D6" s="27" t="s">
        <v>120</v>
      </c>
      <c r="E6" s="27" t="s">
        <v>116</v>
      </c>
      <c r="F6" s="27"/>
      <c r="G6" s="27" t="s">
        <v>121</v>
      </c>
      <c r="H6" s="27" t="s">
        <v>208</v>
      </c>
      <c r="I6" s="27"/>
      <c r="J6" s="28" t="s">
        <v>122</v>
      </c>
    </row>
    <row r="7" spans="1:10" x14ac:dyDescent="0.45">
      <c r="A7" s="26"/>
      <c r="B7" s="27"/>
      <c r="C7" s="27" t="s">
        <v>123</v>
      </c>
      <c r="D7" s="27" t="s">
        <v>124</v>
      </c>
      <c r="E7" s="27" t="s">
        <v>116</v>
      </c>
      <c r="F7" s="27"/>
      <c r="G7" s="27" t="s">
        <v>121</v>
      </c>
      <c r="H7" s="27" t="s">
        <v>209</v>
      </c>
      <c r="I7" s="27"/>
      <c r="J7" s="28" t="s">
        <v>125</v>
      </c>
    </row>
    <row r="8" spans="1:10" x14ac:dyDescent="0.45">
      <c r="A8" s="29"/>
      <c r="B8" s="30"/>
      <c r="C8" s="30" t="s">
        <v>126</v>
      </c>
      <c r="D8" s="30" t="s">
        <v>127</v>
      </c>
      <c r="E8" s="30" t="s">
        <v>116</v>
      </c>
      <c r="F8" s="30"/>
      <c r="G8" s="30" t="s">
        <v>128</v>
      </c>
      <c r="H8" s="30" t="s">
        <v>210</v>
      </c>
      <c r="I8" s="30"/>
      <c r="J8" s="31" t="s">
        <v>129</v>
      </c>
    </row>
    <row r="9" spans="1:10" ht="14.65" thickBot="1" x14ac:dyDescent="0.5">
      <c r="A9" s="32"/>
      <c r="B9" s="33"/>
      <c r="C9" s="33" t="s">
        <v>130</v>
      </c>
      <c r="D9" s="33" t="s">
        <v>127</v>
      </c>
      <c r="E9" s="33" t="s">
        <v>116</v>
      </c>
      <c r="F9" s="33"/>
      <c r="G9" s="33" t="s">
        <v>131</v>
      </c>
      <c r="H9" s="33" t="s">
        <v>211</v>
      </c>
      <c r="I9" s="33"/>
      <c r="J9" s="34" t="s">
        <v>132</v>
      </c>
    </row>
    <row r="10" spans="1:10" x14ac:dyDescent="0.45">
      <c r="A10" s="35" t="s">
        <v>133</v>
      </c>
      <c r="B10" s="36" t="s">
        <v>200</v>
      </c>
      <c r="C10" s="36" t="s">
        <v>134</v>
      </c>
      <c r="D10" s="36" t="s">
        <v>135</v>
      </c>
      <c r="E10" s="36" t="s">
        <v>116</v>
      </c>
      <c r="F10" s="36"/>
      <c r="G10" s="36" t="s">
        <v>121</v>
      </c>
      <c r="H10" s="36" t="s">
        <v>212</v>
      </c>
      <c r="I10" s="36" t="s">
        <v>234</v>
      </c>
      <c r="J10" s="37" t="s">
        <v>136</v>
      </c>
    </row>
    <row r="11" spans="1:10" x14ac:dyDescent="0.45">
      <c r="A11" s="26"/>
      <c r="B11" s="27" t="s">
        <v>201</v>
      </c>
      <c r="C11" s="27" t="s">
        <v>137</v>
      </c>
      <c r="D11" s="27" t="s">
        <v>138</v>
      </c>
      <c r="E11" s="27" t="s">
        <v>116</v>
      </c>
      <c r="F11" s="27"/>
      <c r="G11" s="27" t="s">
        <v>121</v>
      </c>
      <c r="H11" s="27" t="s">
        <v>213</v>
      </c>
      <c r="I11" s="27" t="s">
        <v>235</v>
      </c>
      <c r="J11" s="28" t="s">
        <v>67</v>
      </c>
    </row>
    <row r="12" spans="1:10" x14ac:dyDescent="0.45">
      <c r="A12" s="29"/>
      <c r="B12" s="30"/>
      <c r="C12" s="30" t="s">
        <v>139</v>
      </c>
      <c r="D12" s="30" t="s">
        <v>140</v>
      </c>
      <c r="E12" s="30" t="s">
        <v>116</v>
      </c>
      <c r="F12" s="30"/>
      <c r="G12" s="30" t="s">
        <v>128</v>
      </c>
      <c r="H12" s="30" t="s">
        <v>214</v>
      </c>
      <c r="I12" s="30"/>
      <c r="J12" s="31" t="s">
        <v>141</v>
      </c>
    </row>
    <row r="13" spans="1:10" ht="14.65" thickBot="1" x14ac:dyDescent="0.5">
      <c r="A13" s="38"/>
      <c r="B13" s="39"/>
      <c r="C13" s="39" t="s">
        <v>199</v>
      </c>
      <c r="D13" s="39" t="s">
        <v>140</v>
      </c>
      <c r="E13" s="39" t="s">
        <v>116</v>
      </c>
      <c r="F13" s="39"/>
      <c r="G13" s="39" t="s">
        <v>121</v>
      </c>
      <c r="H13" s="39" t="s">
        <v>215</v>
      </c>
      <c r="I13" s="39"/>
      <c r="J13" s="40" t="s">
        <v>142</v>
      </c>
    </row>
    <row r="14" spans="1:10" x14ac:dyDescent="0.45">
      <c r="A14" s="23" t="s">
        <v>143</v>
      </c>
      <c r="B14" s="24" t="s">
        <v>144</v>
      </c>
      <c r="C14" s="24" t="s">
        <v>145</v>
      </c>
      <c r="D14" s="24" t="s">
        <v>146</v>
      </c>
      <c r="E14" s="24" t="s">
        <v>116</v>
      </c>
      <c r="F14" s="24"/>
      <c r="G14" s="24" t="s">
        <v>117</v>
      </c>
      <c r="H14" s="24" t="s">
        <v>216</v>
      </c>
      <c r="I14" s="24" t="s">
        <v>236</v>
      </c>
      <c r="J14" s="25" t="s">
        <v>147</v>
      </c>
    </row>
    <row r="15" spans="1:10" x14ac:dyDescent="0.45">
      <c r="A15" s="26"/>
      <c r="B15" s="27"/>
      <c r="C15" s="27" t="s">
        <v>148</v>
      </c>
      <c r="D15" s="27" t="s">
        <v>146</v>
      </c>
      <c r="E15" s="27" t="s">
        <v>116</v>
      </c>
      <c r="F15" s="27"/>
      <c r="G15" s="27" t="s">
        <v>121</v>
      </c>
      <c r="H15" s="27" t="s">
        <v>217</v>
      </c>
      <c r="I15" s="27" t="s">
        <v>237</v>
      </c>
      <c r="J15" s="28" t="s">
        <v>150</v>
      </c>
    </row>
    <row r="16" spans="1:10" x14ac:dyDescent="0.45">
      <c r="A16" s="41"/>
      <c r="B16" s="42"/>
      <c r="C16" s="42" t="s">
        <v>151</v>
      </c>
      <c r="D16" s="42" t="s">
        <v>146</v>
      </c>
      <c r="E16" s="42" t="s">
        <v>116</v>
      </c>
      <c r="F16" s="42"/>
      <c r="G16" s="42" t="s">
        <v>117</v>
      </c>
      <c r="H16" s="42" t="s">
        <v>218</v>
      </c>
      <c r="I16" s="42" t="s">
        <v>238</v>
      </c>
      <c r="J16" s="43" t="s">
        <v>152</v>
      </c>
    </row>
    <row r="17" spans="1:10" ht="14.65" thickBot="1" x14ac:dyDescent="0.5">
      <c r="A17" s="38"/>
      <c r="B17" s="39" t="s">
        <v>153</v>
      </c>
      <c r="C17" s="39" t="s">
        <v>154</v>
      </c>
      <c r="D17" s="39" t="s">
        <v>153</v>
      </c>
      <c r="E17" s="39" t="s">
        <v>116</v>
      </c>
      <c r="F17" s="39"/>
      <c r="G17" s="39" t="s">
        <v>121</v>
      </c>
      <c r="H17" s="39" t="s">
        <v>219</v>
      </c>
      <c r="I17" s="39" t="s">
        <v>239</v>
      </c>
      <c r="J17" s="40" t="s">
        <v>155</v>
      </c>
    </row>
    <row r="18" spans="1:10" x14ac:dyDescent="0.45">
      <c r="A18" s="35" t="s">
        <v>156</v>
      </c>
      <c r="B18" s="36" t="s">
        <v>157</v>
      </c>
      <c r="C18" s="36" t="s">
        <v>158</v>
      </c>
      <c r="D18" s="36" t="s">
        <v>140</v>
      </c>
      <c r="E18" s="36" t="s">
        <v>159</v>
      </c>
      <c r="F18" s="36"/>
      <c r="G18" s="36" t="s">
        <v>121</v>
      </c>
      <c r="H18" s="36" t="s">
        <v>220</v>
      </c>
      <c r="I18" s="36" t="s">
        <v>240</v>
      </c>
      <c r="J18" s="37" t="s">
        <v>160</v>
      </c>
    </row>
    <row r="19" spans="1:10" x14ac:dyDescent="0.45">
      <c r="A19" s="26"/>
      <c r="B19" s="27"/>
      <c r="C19" s="27" t="s">
        <v>161</v>
      </c>
      <c r="D19" s="27" t="s">
        <v>127</v>
      </c>
      <c r="E19" s="27" t="s">
        <v>159</v>
      </c>
      <c r="F19" s="27"/>
      <c r="G19" s="27" t="s">
        <v>121</v>
      </c>
      <c r="H19" s="27" t="s">
        <v>221</v>
      </c>
      <c r="I19" s="27" t="s">
        <v>241</v>
      </c>
      <c r="J19" s="28" t="s">
        <v>149</v>
      </c>
    </row>
    <row r="20" spans="1:10" x14ac:dyDescent="0.45">
      <c r="A20" s="29"/>
      <c r="B20" s="30"/>
      <c r="C20" s="30" t="s">
        <v>162</v>
      </c>
      <c r="D20" s="30" t="s">
        <v>140</v>
      </c>
      <c r="E20" s="30" t="s">
        <v>159</v>
      </c>
      <c r="F20" s="30"/>
      <c r="G20" s="30" t="s">
        <v>128</v>
      </c>
      <c r="H20" s="30" t="s">
        <v>222</v>
      </c>
      <c r="I20" s="30" t="s">
        <v>242</v>
      </c>
      <c r="J20" s="31" t="s">
        <v>163</v>
      </c>
    </row>
    <row r="21" spans="1:10" ht="14.65" thickBot="1" x14ac:dyDescent="0.5">
      <c r="A21" s="38"/>
      <c r="B21" s="39" t="s">
        <v>164</v>
      </c>
      <c r="C21" s="39" t="s">
        <v>165</v>
      </c>
      <c r="D21" s="39" t="s">
        <v>120</v>
      </c>
      <c r="E21" s="39" t="s">
        <v>159</v>
      </c>
      <c r="F21" s="39"/>
      <c r="G21" s="39" t="s">
        <v>121</v>
      </c>
      <c r="H21" s="39" t="s">
        <v>223</v>
      </c>
      <c r="I21" s="39" t="s">
        <v>243</v>
      </c>
      <c r="J21" s="40" t="s">
        <v>94</v>
      </c>
    </row>
    <row r="22" spans="1:10" x14ac:dyDescent="0.45">
      <c r="A22" s="44" t="s">
        <v>166</v>
      </c>
      <c r="B22" s="45" t="s">
        <v>167</v>
      </c>
      <c r="C22" s="45" t="s">
        <v>168</v>
      </c>
      <c r="D22" s="45" t="s">
        <v>169</v>
      </c>
      <c r="E22" s="45" t="s">
        <v>159</v>
      </c>
      <c r="F22" s="45"/>
      <c r="G22" s="45" t="s">
        <v>128</v>
      </c>
      <c r="H22" s="45" t="s">
        <v>224</v>
      </c>
      <c r="I22" s="45" t="s">
        <v>244</v>
      </c>
      <c r="J22" s="46" t="s">
        <v>170</v>
      </c>
    </row>
    <row r="23" spans="1:10" x14ac:dyDescent="0.45">
      <c r="A23" s="29"/>
      <c r="B23" s="30"/>
      <c r="C23" s="30" t="s">
        <v>171</v>
      </c>
      <c r="D23" s="30" t="s">
        <v>138</v>
      </c>
      <c r="E23" s="30" t="s">
        <v>159</v>
      </c>
      <c r="F23" s="30"/>
      <c r="G23" s="30" t="s">
        <v>131</v>
      </c>
      <c r="H23" s="30" t="s">
        <v>225</v>
      </c>
      <c r="I23" s="30" t="s">
        <v>245</v>
      </c>
      <c r="J23" s="31" t="s">
        <v>172</v>
      </c>
    </row>
    <row r="24" spans="1:10" ht="14.65" thickBot="1" x14ac:dyDescent="0.5">
      <c r="A24" s="47"/>
      <c r="B24" s="48" t="s">
        <v>173</v>
      </c>
      <c r="C24" s="48" t="s">
        <v>174</v>
      </c>
      <c r="D24" s="48" t="s">
        <v>146</v>
      </c>
      <c r="E24" s="48" t="s">
        <v>159</v>
      </c>
      <c r="F24" s="48"/>
      <c r="G24" s="48" t="s">
        <v>117</v>
      </c>
      <c r="H24" s="48" t="s">
        <v>226</v>
      </c>
      <c r="I24" s="48" t="s">
        <v>246</v>
      </c>
      <c r="J24" s="49" t="s">
        <v>175</v>
      </c>
    </row>
    <row r="25" spans="1:10" x14ac:dyDescent="0.45">
      <c r="A25" s="23" t="s">
        <v>176</v>
      </c>
      <c r="B25" s="24" t="s">
        <v>159</v>
      </c>
      <c r="C25" s="24" t="s">
        <v>177</v>
      </c>
      <c r="D25" s="24" t="s">
        <v>127</v>
      </c>
      <c r="E25" s="24" t="s">
        <v>159</v>
      </c>
      <c r="F25" s="24"/>
      <c r="G25" s="24" t="s">
        <v>117</v>
      </c>
      <c r="H25" s="24" t="s">
        <v>227</v>
      </c>
      <c r="I25" s="24" t="s">
        <v>247</v>
      </c>
      <c r="J25" s="25" t="s">
        <v>178</v>
      </c>
    </row>
    <row r="26" spans="1:10" x14ac:dyDescent="0.45">
      <c r="A26" s="26"/>
      <c r="B26" s="27"/>
      <c r="C26" s="27" t="s">
        <v>179</v>
      </c>
      <c r="D26" s="27" t="s">
        <v>180</v>
      </c>
      <c r="E26" s="27" t="s">
        <v>159</v>
      </c>
      <c r="F26" s="27"/>
      <c r="G26" s="27" t="s">
        <v>121</v>
      </c>
      <c r="H26" s="27" t="s">
        <v>228</v>
      </c>
      <c r="I26" s="27" t="s">
        <v>248</v>
      </c>
      <c r="J26" s="28" t="s">
        <v>181</v>
      </c>
    </row>
    <row r="27" spans="1:10" ht="14.65" thickBot="1" x14ac:dyDescent="0.5">
      <c r="A27" s="47"/>
      <c r="B27" s="48"/>
      <c r="C27" s="48" t="s">
        <v>182</v>
      </c>
      <c r="D27" s="48" t="s">
        <v>127</v>
      </c>
      <c r="E27" s="48" t="s">
        <v>159</v>
      </c>
      <c r="F27" s="48"/>
      <c r="G27" s="48" t="s">
        <v>117</v>
      </c>
      <c r="H27" s="48" t="s">
        <v>229</v>
      </c>
      <c r="I27" s="48" t="s">
        <v>249</v>
      </c>
      <c r="J27" s="49" t="s">
        <v>183</v>
      </c>
    </row>
    <row r="28" spans="1:10" x14ac:dyDescent="0.45">
      <c r="A28" s="44" t="s">
        <v>184</v>
      </c>
      <c r="B28" s="45" t="s">
        <v>185</v>
      </c>
      <c r="C28" s="45" t="s">
        <v>186</v>
      </c>
      <c r="D28" s="45" t="s">
        <v>120</v>
      </c>
      <c r="E28" s="45" t="s">
        <v>187</v>
      </c>
      <c r="F28" s="45"/>
      <c r="G28" s="45" t="s">
        <v>128</v>
      </c>
      <c r="H28" s="45" t="s">
        <v>230</v>
      </c>
      <c r="I28" s="45" t="s">
        <v>250</v>
      </c>
      <c r="J28" s="46" t="s">
        <v>188</v>
      </c>
    </row>
    <row r="29" spans="1:10" x14ac:dyDescent="0.45">
      <c r="A29" s="29"/>
      <c r="B29" s="30"/>
      <c r="C29" s="30" t="s">
        <v>189</v>
      </c>
      <c r="D29" s="30" t="s">
        <v>140</v>
      </c>
      <c r="E29" s="30" t="s">
        <v>187</v>
      </c>
      <c r="F29" s="30"/>
      <c r="G29" s="30" t="s">
        <v>131</v>
      </c>
      <c r="H29" s="30" t="s">
        <v>231</v>
      </c>
      <c r="I29" s="30" t="s">
        <v>251</v>
      </c>
      <c r="J29" s="31" t="s">
        <v>190</v>
      </c>
    </row>
    <row r="30" spans="1:10" x14ac:dyDescent="0.45">
      <c r="A30" s="26"/>
      <c r="B30" s="27"/>
      <c r="C30" s="27" t="s">
        <v>191</v>
      </c>
      <c r="D30" s="27" t="s">
        <v>192</v>
      </c>
      <c r="E30" s="27" t="s">
        <v>187</v>
      </c>
      <c r="F30" s="27"/>
      <c r="G30" s="27" t="s">
        <v>121</v>
      </c>
      <c r="H30" s="27" t="s">
        <v>232</v>
      </c>
      <c r="I30" s="27" t="s">
        <v>252</v>
      </c>
      <c r="J30" s="28" t="s">
        <v>193</v>
      </c>
    </row>
    <row r="31" spans="1:10" ht="14.65" thickBot="1" x14ac:dyDescent="0.5">
      <c r="A31" s="32"/>
      <c r="B31" s="33"/>
      <c r="C31" s="33" t="s">
        <v>194</v>
      </c>
      <c r="D31" s="33" t="s">
        <v>127</v>
      </c>
      <c r="E31" s="33" t="s">
        <v>187</v>
      </c>
      <c r="F31" s="33"/>
      <c r="G31" s="33" t="s">
        <v>128</v>
      </c>
      <c r="H31" s="33" t="s">
        <v>233</v>
      </c>
      <c r="I31" s="33" t="s">
        <v>253</v>
      </c>
      <c r="J31" s="34" t="s">
        <v>195</v>
      </c>
    </row>
  </sheetData>
  <mergeCells count="1">
    <mergeCell ref="A1:B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Project Dashboard</vt:lpstr>
      <vt:lpstr>Budget</vt:lpstr>
      <vt:lpstr>Checklist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Ian Drummond</cp:lastModifiedBy>
  <dcterms:created xsi:type="dcterms:W3CDTF">2025-09-12T09:25:38Z</dcterms:created>
  <dcterms:modified xsi:type="dcterms:W3CDTF">2025-09-12T09:46:52Z</dcterms:modified>
</cp:coreProperties>
</file>